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192" windowHeight="8700" activeTab="4"/>
  </bookViews>
  <sheets>
    <sheet name="основн" sheetId="4" r:id="rId1"/>
    <sheet name="кратность" sheetId="3" r:id="rId2"/>
    <sheet name="нормы" sheetId="5" r:id="rId3"/>
    <sheet name="рост" sheetId="6" r:id="rId4"/>
    <sheet name="поправки" sheetId="7" r:id="rId5"/>
  </sheets>
  <calcPr calcId="144525"/>
</workbook>
</file>

<file path=xl/calcChain.xml><?xml version="1.0" encoding="utf-8"?>
<calcChain xmlns="http://schemas.openxmlformats.org/spreadsheetml/2006/main">
  <c r="V30" i="4" l="1"/>
  <c r="I19" i="4"/>
  <c r="J19" i="4" s="1"/>
  <c r="O19" i="4" s="1"/>
  <c r="I20" i="4"/>
  <c r="J20" i="4"/>
  <c r="O20" i="4" s="1"/>
  <c r="I21" i="4"/>
  <c r="J21" i="4" s="1"/>
  <c r="O21" i="4" s="1"/>
  <c r="I22" i="4"/>
  <c r="J22" i="4"/>
  <c r="O22" i="4" s="1"/>
  <c r="I23" i="4"/>
  <c r="J23" i="4" s="1"/>
  <c r="O23" i="4" s="1"/>
  <c r="I24" i="4"/>
  <c r="J24" i="4"/>
  <c r="O24" i="4" s="1"/>
  <c r="I25" i="4"/>
  <c r="J25" i="4" s="1"/>
  <c r="O25" i="4" s="1"/>
  <c r="I26" i="4"/>
  <c r="J26" i="4"/>
  <c r="O26" i="4" s="1"/>
  <c r="I27" i="4"/>
  <c r="J27" i="4" s="1"/>
  <c r="O27" i="4" s="1"/>
  <c r="V17" i="4"/>
  <c r="D17" i="4"/>
  <c r="D20" i="4"/>
  <c r="D21" i="4" s="1"/>
  <c r="D22" i="4" s="1"/>
  <c r="D23" i="4" s="1"/>
  <c r="D24" i="4" s="1"/>
  <c r="D25" i="4" s="1"/>
  <c r="D26" i="4" s="1"/>
  <c r="D27" i="4" s="1"/>
  <c r="D19" i="4"/>
  <c r="D18" i="4"/>
  <c r="G28" i="4"/>
  <c r="F28" i="4"/>
  <c r="P26" i="4" l="1"/>
  <c r="R26" i="4"/>
  <c r="Q26" i="4"/>
  <c r="S26" i="4" s="1"/>
  <c r="Q25" i="4"/>
  <c r="P25" i="4"/>
  <c r="R25" i="4"/>
  <c r="P22" i="4"/>
  <c r="R22" i="4"/>
  <c r="Q22" i="4"/>
  <c r="S22" i="4" s="1"/>
  <c r="Q21" i="4"/>
  <c r="S21" i="4" s="1"/>
  <c r="P21" i="4"/>
  <c r="R21" i="4"/>
  <c r="Q27" i="4"/>
  <c r="P27" i="4"/>
  <c r="R27" i="4"/>
  <c r="P24" i="4"/>
  <c r="R24" i="4"/>
  <c r="Q24" i="4"/>
  <c r="S24" i="4" s="1"/>
  <c r="Q23" i="4"/>
  <c r="S23" i="4" s="1"/>
  <c r="P23" i="4"/>
  <c r="R23" i="4"/>
  <c r="P20" i="4"/>
  <c r="R20" i="4"/>
  <c r="Q20" i="4"/>
  <c r="S20" i="4" s="1"/>
  <c r="Q19" i="4"/>
  <c r="S19" i="4" s="1"/>
  <c r="O28" i="4"/>
  <c r="P19" i="4"/>
  <c r="R19" i="4"/>
  <c r="L10" i="4"/>
  <c r="I18" i="4"/>
  <c r="D18" i="6"/>
  <c r="D15" i="6"/>
  <c r="D14" i="6"/>
  <c r="D13" i="6"/>
  <c r="D12" i="6"/>
  <c r="D11" i="6"/>
  <c r="D10" i="6"/>
  <c r="D9" i="6"/>
  <c r="F18" i="6"/>
  <c r="F15" i="6"/>
  <c r="F14" i="6"/>
  <c r="F13" i="6"/>
  <c r="F12" i="6"/>
  <c r="F11" i="6"/>
  <c r="F10" i="6"/>
  <c r="F9" i="6"/>
  <c r="F8" i="6"/>
  <c r="F7" i="6"/>
  <c r="F6" i="6"/>
  <c r="F18" i="4"/>
  <c r="F19" i="4" s="1"/>
  <c r="F20" i="4" s="1"/>
  <c r="F21" i="4" s="1"/>
  <c r="F22" i="4" s="1"/>
  <c r="F23" i="4" s="1"/>
  <c r="F24" i="4" s="1"/>
  <c r="F25" i="4" s="1"/>
  <c r="F26" i="4" s="1"/>
  <c r="F27" i="4" s="1"/>
  <c r="D10" i="4"/>
  <c r="E8" i="4"/>
  <c r="E9" i="4"/>
  <c r="E7" i="4"/>
  <c r="P29" i="4"/>
  <c r="B29" i="4"/>
  <c r="S25" i="4" l="1"/>
  <c r="S27" i="4"/>
  <c r="P28" i="4"/>
  <c r="E10" i="4"/>
  <c r="P95" i="5"/>
  <c r="V19" i="4" l="1"/>
  <c r="J18" i="4"/>
  <c r="O18" i="4"/>
  <c r="Q18" i="4" l="1"/>
  <c r="S18" i="4" s="1"/>
  <c r="R18" i="4"/>
  <c r="P18" i="4"/>
</calcChain>
</file>

<file path=xl/sharedStrings.xml><?xml version="1.0" encoding="utf-8"?>
<sst xmlns="http://schemas.openxmlformats.org/spreadsheetml/2006/main" count="213" uniqueCount="143">
  <si>
    <t>Май</t>
  </si>
  <si>
    <t>Июнь</t>
  </si>
  <si>
    <t>Июль</t>
  </si>
  <si>
    <t>Август</t>
  </si>
  <si>
    <t>Сентябрь</t>
  </si>
  <si>
    <t>Месяцы</t>
  </si>
  <si>
    <t>Декады</t>
  </si>
  <si>
    <t>Сеголетки</t>
  </si>
  <si>
    <t>Двухлетки</t>
  </si>
  <si>
    <t>прирост, г</t>
  </si>
  <si>
    <t>масса в начале декады,</t>
  </si>
  <si>
    <t>I</t>
  </si>
  <si>
    <t>II</t>
  </si>
  <si>
    <t>—</t>
  </si>
  <si>
    <t>III</t>
  </si>
  <si>
    <t>Всего</t>
  </si>
  <si>
    <t>Всего за сезон</t>
  </si>
  <si>
    <t>Температура воды,ºС</t>
  </si>
  <si>
    <t>Разовая порция, % от массы</t>
  </si>
  <si>
    <t>Минимальная кратность кормления, раз/сут</t>
  </si>
  <si>
    <t>13-15</t>
  </si>
  <si>
    <t>18-21</t>
  </si>
  <si>
    <t>23-25</t>
  </si>
  <si>
    <t>3-3,4</t>
  </si>
  <si>
    <t>3,6-4,2</t>
  </si>
  <si>
    <t>1-2</t>
  </si>
  <si>
    <t>2-4</t>
  </si>
  <si>
    <t>2-2,4</t>
  </si>
  <si>
    <t>1,2-2,4</t>
  </si>
  <si>
    <t>2-2,24</t>
  </si>
  <si>
    <t>2-3</t>
  </si>
  <si>
    <t>2-е</t>
  </si>
  <si>
    <t>3-е</t>
  </si>
  <si>
    <t>ЖУРНАЛ КОРМЛЕНИЯ РЫБ</t>
  </si>
  <si>
    <t>пруд выростной № 2 площадь 10 га, средняя глубина 1,0 м</t>
  </si>
  <si>
    <t>Посадка рыб</t>
  </si>
  <si>
    <t>Тыс. шт.</t>
  </si>
  <si>
    <t>Нормативный отход, %</t>
  </si>
  <si>
    <t>на 1 га</t>
  </si>
  <si>
    <t>на пруд</t>
  </si>
  <si>
    <t>июнь</t>
  </si>
  <si>
    <t>июль</t>
  </si>
  <si>
    <t>август</t>
  </si>
  <si>
    <t>сентябрь</t>
  </si>
  <si>
    <t>октябрь</t>
  </si>
  <si>
    <t>Карп, личинки подрощенные</t>
  </si>
  <si>
    <t>Растительноядные:</t>
  </si>
  <si>
    <t>белый толстолобик</t>
  </si>
  <si>
    <t>пестрый толстолобик</t>
  </si>
  <si>
    <t>белый амур</t>
  </si>
  <si>
    <t>Дата</t>
  </si>
  <si>
    <t>Т°С, воды</t>
  </si>
  <si>
    <t>Число сеголетков карпа, тыс. шт.</t>
  </si>
  <si>
    <t>Планируемый прирост, г/сут.</t>
  </si>
  <si>
    <t>Средняя масса рыб, г</t>
  </si>
  <si>
    <t>планируемая</t>
  </si>
  <si>
    <t>фактическая</t>
  </si>
  <si>
    <t>Рецепт и качество изготовления комбикорма</t>
  </si>
  <si>
    <t>Нормы комбикорма</t>
  </si>
  <si>
    <t>по таблицам</t>
  </si>
  <si>
    <t>на 1 тыс. шт., г</t>
  </si>
  <si>
    <t>на пруд, ц</t>
  </si>
  <si>
    <t>поправочные коэффициенты</t>
  </si>
  <si>
    <t>на качество комбикорма</t>
  </si>
  <si>
    <t>всего</t>
  </si>
  <si>
    <t>кормления</t>
  </si>
  <si>
    <t>1-е</t>
  </si>
  <si>
    <t>За декаду</t>
  </si>
  <si>
    <t>Затраты комбикорма на единицу прироста массы за декаду планируемые</t>
  </si>
  <si>
    <t>Примеча-ния</t>
  </si>
  <si>
    <t>Отход 20%</t>
  </si>
  <si>
    <t>Отход 25%</t>
  </si>
  <si>
    <t>ВБС-РЖ крошка-25%</t>
  </si>
  <si>
    <t>крошка-50%</t>
  </si>
  <si>
    <t>гранулы-92%</t>
  </si>
  <si>
    <t>Рыба здоровая</t>
  </si>
  <si>
    <t>Поражение жабер 10%</t>
  </si>
  <si>
    <t>Рыбовод</t>
  </si>
  <si>
    <t>Бригадир</t>
  </si>
  <si>
    <t>Рабочие</t>
  </si>
  <si>
    <r>
      <t>О</t>
    </r>
    <r>
      <rPr>
        <vertAlign val="subscript"/>
        <sz val="12"/>
        <rFont val="Arial Cyr"/>
        <charset val="204"/>
      </rPr>
      <t xml:space="preserve">2, </t>
    </r>
    <r>
      <rPr>
        <sz val="12"/>
        <rFont val="Arial Cyr"/>
        <charset val="204"/>
      </rPr>
      <t>мг/л утром</t>
    </r>
  </si>
  <si>
    <r>
      <t>на О</t>
    </r>
    <r>
      <rPr>
        <vertAlign val="subscript"/>
        <sz val="12"/>
        <rFont val="Arial Cyr"/>
        <charset val="204"/>
      </rPr>
      <t>2</t>
    </r>
    <r>
      <rPr>
        <sz val="12"/>
        <rFont val="Arial Cyr"/>
        <charset val="204"/>
      </rPr>
      <t xml:space="preserve"> в воде</t>
    </r>
  </si>
  <si>
    <t xml:space="preserve">Температура воды, °С </t>
  </si>
  <si>
    <t>Средняя масса двухлетков карпа, г</t>
  </si>
  <si>
    <t>и выше</t>
  </si>
  <si>
    <t>Примечание. Для рецептов 111-1, 112, КТХ, ПК-Вр нормы увеличивают на 10 %.</t>
  </si>
  <si>
    <t>развитии естественной кормовой базы в первый период (% от массы рыб)</t>
  </si>
  <si>
    <t>Температура воды, °С</t>
  </si>
  <si>
    <t>28 и выше</t>
  </si>
  <si>
    <t>Примечание. Для рецептов 111-1, 112-1, КТХ, ПК-Вр нормы увеличивают на 10 %.</t>
  </si>
  <si>
    <r>
      <t xml:space="preserve">2. </t>
    </r>
    <r>
      <rPr>
        <b/>
        <sz val="8"/>
        <color rgb="FF000000"/>
        <rFont val="Times New Roman"/>
        <family val="1"/>
        <charset val="204"/>
      </rPr>
      <t xml:space="preserve">Нормы гранулированного комбикорма рецептов СБС-РЖ, МБП, МБЯ, КТН для двухлетков карпа в основной период кормления и при плохом </t>
    </r>
  </si>
  <si>
    <t>1. Нормы гранулированного комбикорма рецептов СВС-РЖ, МБП, КТН для двухлетков карпа в начальный период кормления и при хорошем развитии естественной кормовой базы в основной период (% от массы рыб)</t>
  </si>
  <si>
    <t>(% от массы рыб)</t>
  </si>
  <si>
    <t>18 и выше</t>
  </si>
  <si>
    <r>
      <t xml:space="preserve">3. </t>
    </r>
    <r>
      <rPr>
        <b/>
        <sz val="8"/>
        <color rgb="FF000000"/>
        <rFont val="Times New Roman"/>
        <family val="1"/>
        <charset val="204"/>
      </rPr>
      <t xml:space="preserve">Нормы гранулированного комбикорма рецептов СБС-РЖ, МБП, КТН для двухлетков карпа в заключительный период кормления </t>
    </r>
  </si>
  <si>
    <t>Средняя масса сеголетков карпа, г</t>
  </si>
  <si>
    <t>200 и выше</t>
  </si>
  <si>
    <t>28 и</t>
  </si>
  <si>
    <t>выше</t>
  </si>
  <si>
    <r>
      <t xml:space="preserve">4. </t>
    </r>
    <r>
      <rPr>
        <b/>
        <sz val="8"/>
        <color rgb="FF000000"/>
        <rFont val="Times New Roman"/>
        <family val="1"/>
        <charset val="204"/>
      </rPr>
      <t>Нормы гранулированного комбикорма рецептов типа К-110-1, РЗГ-К для сеголетков карпа в начальный период кормления или при хорошем развитии естественной кормовой базы в основной период (% от массы рыб)</t>
    </r>
  </si>
  <si>
    <t>естественной кормовой базы в начальный и основной периоды (% от массы рыб)</t>
  </si>
  <si>
    <r>
      <t xml:space="preserve">5. </t>
    </r>
    <r>
      <rPr>
        <b/>
        <sz val="8"/>
        <color rgb="FF000000"/>
        <rFont val="Times New Roman"/>
        <family val="1"/>
        <charset val="204"/>
      </rPr>
      <t xml:space="preserve">Нормы гранулированного комбикорма рецептов типа К-110-1, РЗГ-К для сеголетков карпа в основной период кормления и при плохом развитии </t>
    </r>
  </si>
  <si>
    <t xml:space="preserve">Нормы гранулированного комбикорма рецептов типа 110-1 </t>
  </si>
  <si>
    <t>для сеголетков карпа в заключительный период кормления (% от массы рыб)</t>
  </si>
  <si>
    <t>и более</t>
  </si>
  <si>
    <t>Крошливость</t>
  </si>
  <si>
    <t>Содержание кислорода</t>
  </si>
  <si>
    <t>в воде</t>
  </si>
  <si>
    <t>Выращивание карпа</t>
  </si>
  <si>
    <t>в поликультуре</t>
  </si>
  <si>
    <t>%</t>
  </si>
  <si>
    <t>Поправочный коэффи-циент</t>
  </si>
  <si>
    <t>мг/л</t>
  </si>
  <si>
    <t>Поправочный коэффициент</t>
  </si>
  <si>
    <t xml:space="preserve">Численность растительно-ядных рыб </t>
  </si>
  <si>
    <t xml:space="preserve">по отношению </t>
  </si>
  <si>
    <t>к карпу, %</t>
  </si>
  <si>
    <t>Поправоч-ный коэффи-циент</t>
  </si>
  <si>
    <t>До 8</t>
  </si>
  <si>
    <t>Выше 4</t>
  </si>
  <si>
    <t>0–10</t>
  </si>
  <si>
    <t>20–25</t>
  </si>
  <si>
    <t>3–4</t>
  </si>
  <si>
    <t>0,8–0,9</t>
  </si>
  <si>
    <t>2–2,9</t>
  </si>
  <si>
    <t>0,5–0,7</t>
  </si>
  <si>
    <t>Рассыпной</t>
  </si>
  <si>
    <t>1,5–1,9</t>
  </si>
  <si>
    <t>0,2–0,3</t>
  </si>
  <si>
    <t>Ниже 1,5</t>
  </si>
  <si>
    <t>(не кормить)</t>
  </si>
  <si>
    <t>–</t>
  </si>
  <si>
    <t>на рецепт</t>
  </si>
  <si>
    <t>Примечание. При использовании рецептов типа М16, ПКС-86, ВБС-РЖ нормы снижают на 10 %.</t>
  </si>
  <si>
    <t>Поедаемость</t>
  </si>
  <si>
    <t>Раздача комбикорма, ц</t>
  </si>
  <si>
    <t>-ll-</t>
  </si>
  <si>
    <t>1к-10%</t>
  </si>
  <si>
    <t>на поликультуру</t>
  </si>
  <si>
    <t>Затраты: план.-2,0</t>
  </si>
  <si>
    <t>на 1 га, кг</t>
  </si>
  <si>
    <t>Прирост, кг: план.-5,0 г ×520 тыс.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</si>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</sst>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1.5"/>
      <color indexed="17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vertAlign val="subscript"/>
      <sz val="12"/>
      <name val="Arial Cyr"/>
      <charset val="204"/>
    </font>
    <font>
      <b/>
      <sz val="12"/>
      <name val="Arial Cyr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Arial Cyr"/>
      <charset val="204"/>
    </font>
    <font>
      <b/>
      <sz val="12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6" xfId="0" applyFont="1" applyBorder="1" applyAlignment="1">
      <alignment horizontal="center" textRotation="90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1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vertical="center" wrapText="1"/>
    </xf>
    <xf numFmtId="49" fontId="1" fillId="0" borderId="14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5" xfId="0" applyFont="1" applyBorder="1"/>
    <xf numFmtId="0" fontId="6" fillId="0" borderId="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 applyBorder="1"/>
    <xf numFmtId="0" fontId="6" fillId="0" borderId="2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6" fillId="0" borderId="13" xfId="0" applyNumberFormat="1" applyFont="1" applyBorder="1"/>
    <xf numFmtId="0" fontId="6" fillId="0" borderId="13" xfId="0" applyFont="1" applyBorder="1" applyAlignment="1">
      <alignment wrapText="1"/>
    </xf>
    <xf numFmtId="164" fontId="6" fillId="0" borderId="14" xfId="0" applyNumberFormat="1" applyFont="1" applyBorder="1"/>
    <xf numFmtId="0" fontId="6" fillId="0" borderId="14" xfId="0" applyFont="1" applyBorder="1" applyAlignment="1">
      <alignment wrapText="1"/>
    </xf>
    <xf numFmtId="2" fontId="6" fillId="0" borderId="14" xfId="0" applyNumberFormat="1" applyFont="1" applyBorder="1"/>
    <xf numFmtId="1" fontId="6" fillId="0" borderId="14" xfId="0" applyNumberFormat="1" applyFont="1" applyBorder="1"/>
    <xf numFmtId="0" fontId="6" fillId="0" borderId="14" xfId="0" applyFont="1" applyBorder="1" applyAlignment="1">
      <alignment horizontal="justify" vertical="center" wrapText="1"/>
    </xf>
    <xf numFmtId="2" fontId="6" fillId="0" borderId="14" xfId="0" quotePrefix="1" applyNumberFormat="1" applyFont="1" applyBorder="1" applyAlignment="1">
      <alignment horizontal="center" vertical="center"/>
    </xf>
    <xf numFmtId="0" fontId="6" fillId="0" borderId="3" xfId="0" applyFont="1" applyBorder="1"/>
    <xf numFmtId="164" fontId="6" fillId="0" borderId="3" xfId="0" applyNumberFormat="1" applyFont="1" applyBorder="1"/>
    <xf numFmtId="2" fontId="6" fillId="0" borderId="3" xfId="0" applyNumberFormat="1" applyFont="1" applyBorder="1"/>
    <xf numFmtId="0" fontId="6" fillId="0" borderId="23" xfId="0" applyFont="1" applyBorder="1"/>
    <xf numFmtId="0" fontId="8" fillId="0" borderId="23" xfId="0" applyFont="1" applyBorder="1"/>
    <xf numFmtId="164" fontId="8" fillId="0" borderId="23" xfId="0" applyNumberFormat="1" applyFont="1" applyBorder="1"/>
    <xf numFmtId="2" fontId="8" fillId="0" borderId="23" xfId="0" applyNumberFormat="1" applyFont="1" applyBorder="1"/>
    <xf numFmtId="0" fontId="8" fillId="0" borderId="14" xfId="0" applyFont="1" applyBorder="1"/>
    <xf numFmtId="164" fontId="8" fillId="0" borderId="14" xfId="0" applyNumberFormat="1" applyFont="1" applyBorder="1"/>
    <xf numFmtId="0" fontId="0" fillId="0" borderId="14" xfId="0" applyBorder="1"/>
    <xf numFmtId="0" fontId="9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9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0" borderId="14" xfId="0" quotePrefix="1" applyFont="1" applyBorder="1" applyAlignment="1">
      <alignment wrapText="1"/>
    </xf>
    <xf numFmtId="164" fontId="13" fillId="3" borderId="23" xfId="0" applyNumberFormat="1" applyFont="1" applyFill="1" applyBorder="1"/>
    <xf numFmtId="0" fontId="6" fillId="0" borderId="14" xfId="0" applyFont="1" applyFill="1" applyBorder="1" applyAlignment="1">
      <alignment wrapText="1"/>
    </xf>
    <xf numFmtId="0" fontId="6" fillId="0" borderId="23" xfId="0" applyFont="1" applyFill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2" xfId="0" applyBorder="1" applyAlignme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/>
    <xf numFmtId="0" fontId="6" fillId="0" borderId="21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justify" vertical="center"/>
    </xf>
    <xf numFmtId="0" fontId="0" fillId="0" borderId="28" xfId="0" applyBorder="1" applyAlignment="1"/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4" borderId="14" xfId="0" applyFont="1" applyFill="1" applyBorder="1"/>
    <xf numFmtId="2" fontId="6" fillId="4" borderId="14" xfId="0" applyNumberFormat="1" applyFont="1" applyFill="1" applyBorder="1"/>
    <xf numFmtId="164" fontId="6" fillId="4" borderId="14" xfId="0" applyNumberFormat="1" applyFont="1" applyFill="1" applyBorder="1"/>
    <xf numFmtId="0" fontId="6" fillId="0" borderId="13" xfId="0" applyFont="1" applyBorder="1" applyAlignment="1"/>
    <xf numFmtId="0" fontId="6" fillId="0" borderId="14" xfId="0" applyFont="1" applyBorder="1" applyAlignment="1"/>
    <xf numFmtId="0" fontId="12" fillId="3" borderId="14" xfId="0" applyFont="1" applyFill="1" applyBorder="1" applyAlignment="1"/>
    <xf numFmtId="164" fontId="6" fillId="0" borderId="14" xfId="0" applyNumberFormat="1" applyFont="1" applyFill="1" applyBorder="1" applyAlignment="1">
      <alignment wrapText="1"/>
    </xf>
    <xf numFmtId="0" fontId="6" fillId="0" borderId="14" xfId="0" applyFont="1" applyFill="1" applyBorder="1"/>
    <xf numFmtId="2" fontId="6" fillId="0" borderId="14" xfId="0" applyNumberFormat="1" applyFont="1" applyFill="1" applyBorder="1"/>
    <xf numFmtId="164" fontId="6" fillId="0" borderId="1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B13" zoomScale="73" zoomScaleNormal="73" workbookViewId="0">
      <selection activeCell="V30" sqref="V30"/>
    </sheetView>
  </sheetViews>
  <sheetFormatPr defaultRowHeight="13.2" x14ac:dyDescent="0.25"/>
  <cols>
    <col min="1" max="1" width="10.109375" customWidth="1"/>
    <col min="2" max="2" width="6.88671875" customWidth="1"/>
    <col min="3" max="3" width="15.44140625" customWidth="1"/>
    <col min="4" max="4" width="13.6640625" customWidth="1"/>
    <col min="5" max="5" width="11.21875" customWidth="1"/>
    <col min="6" max="6" width="8.109375" customWidth="1"/>
    <col min="7" max="7" width="7.5546875" customWidth="1"/>
    <col min="8" max="8" width="14.6640625" customWidth="1"/>
    <col min="9" max="9" width="10.6640625" customWidth="1"/>
    <col min="10" max="10" width="12.6640625" customWidth="1"/>
    <col min="11" max="11" width="7.33203125" customWidth="1"/>
    <col min="12" max="13" width="9.109375" customWidth="1"/>
    <col min="14" max="14" width="9.44140625" customWidth="1"/>
    <col min="15" max="15" width="7.33203125" customWidth="1"/>
    <col min="16" max="16" width="8.109375" customWidth="1"/>
    <col min="17" max="17" width="6.6640625" customWidth="1"/>
    <col min="18" max="18" width="7.109375" customWidth="1"/>
    <col min="19" max="19" width="7.33203125" customWidth="1"/>
    <col min="20" max="20" width="10.109375" customWidth="1"/>
    <col min="22" max="22" width="14.77734375" customWidth="1"/>
  </cols>
  <sheetData>
    <row r="1" spans="1:22" ht="15" x14ac:dyDescent="0.3">
      <c r="A1" s="12" t="s">
        <v>33</v>
      </c>
      <c r="C1" s="13"/>
    </row>
    <row r="2" spans="1:22" ht="15" x14ac:dyDescent="0.3">
      <c r="A2" t="s">
        <v>34</v>
      </c>
      <c r="D2" s="13"/>
    </row>
    <row r="3" spans="1:22" ht="15" x14ac:dyDescent="0.25">
      <c r="A3" s="66" t="s">
        <v>35</v>
      </c>
      <c r="B3" s="71"/>
      <c r="C3" s="67"/>
      <c r="D3" s="63" t="s">
        <v>36</v>
      </c>
      <c r="E3" s="69"/>
      <c r="F3" s="63" t="s">
        <v>37</v>
      </c>
      <c r="G3" s="68"/>
      <c r="H3" s="68"/>
      <c r="I3" s="68"/>
      <c r="J3" s="69"/>
      <c r="K3" s="54"/>
      <c r="L3" s="14"/>
      <c r="M3" s="14"/>
      <c r="N3" s="14"/>
      <c r="O3" s="14"/>
      <c r="P3" s="14"/>
      <c r="Q3" s="14" t="s">
        <v>77</v>
      </c>
      <c r="R3" s="15"/>
      <c r="S3" s="15"/>
      <c r="T3" s="15"/>
    </row>
    <row r="4" spans="1:22" ht="15" x14ac:dyDescent="0.25">
      <c r="A4" s="72"/>
      <c r="B4" s="73"/>
      <c r="C4" s="74"/>
      <c r="D4" s="16" t="s">
        <v>38</v>
      </c>
      <c r="E4" s="16" t="s">
        <v>39</v>
      </c>
      <c r="F4" s="16" t="s">
        <v>40</v>
      </c>
      <c r="G4" s="16" t="s">
        <v>41</v>
      </c>
      <c r="H4" s="16" t="s">
        <v>42</v>
      </c>
      <c r="I4" s="16" t="s">
        <v>43</v>
      </c>
      <c r="J4" s="16" t="s">
        <v>44</v>
      </c>
      <c r="K4" s="19"/>
      <c r="L4" s="14"/>
      <c r="M4" s="14"/>
      <c r="N4" s="14"/>
      <c r="O4" s="14"/>
      <c r="P4" s="14"/>
      <c r="Q4" s="14" t="s">
        <v>78</v>
      </c>
      <c r="R4" s="15"/>
      <c r="S4" s="15"/>
      <c r="T4" s="15"/>
    </row>
    <row r="5" spans="1:22" ht="15" x14ac:dyDescent="0.25">
      <c r="A5" s="75" t="s">
        <v>45</v>
      </c>
      <c r="B5" s="76"/>
      <c r="C5" s="77"/>
      <c r="D5" s="17">
        <v>65</v>
      </c>
      <c r="E5" s="17">
        <v>650</v>
      </c>
      <c r="F5" s="17"/>
      <c r="G5" s="17">
        <v>20</v>
      </c>
      <c r="H5" s="17">
        <v>25</v>
      </c>
      <c r="I5" s="17">
        <v>30</v>
      </c>
      <c r="J5" s="17">
        <v>35</v>
      </c>
      <c r="K5" s="19"/>
      <c r="L5" s="14"/>
      <c r="M5" s="14"/>
      <c r="N5" s="14"/>
      <c r="O5" s="14"/>
      <c r="P5" s="14"/>
      <c r="Q5" s="14" t="s">
        <v>79</v>
      </c>
      <c r="R5" s="15"/>
      <c r="S5" s="15"/>
      <c r="T5" s="15"/>
    </row>
    <row r="6" spans="1:22" ht="15" x14ac:dyDescent="0.25">
      <c r="A6" s="78" t="s">
        <v>46</v>
      </c>
      <c r="B6" s="79"/>
      <c r="C6" s="80"/>
      <c r="D6" s="18"/>
      <c r="E6" s="18"/>
      <c r="F6" s="18"/>
      <c r="G6" s="18"/>
      <c r="H6" s="18"/>
      <c r="I6" s="18"/>
      <c r="J6" s="18"/>
      <c r="K6" s="19"/>
      <c r="L6" s="14"/>
      <c r="M6" s="14"/>
      <c r="N6" s="14"/>
      <c r="O6" s="14"/>
      <c r="P6" s="14"/>
      <c r="Q6" s="14"/>
      <c r="R6" s="15"/>
      <c r="S6" s="15"/>
      <c r="T6" s="15"/>
    </row>
    <row r="7" spans="1:22" ht="15" x14ac:dyDescent="0.25">
      <c r="A7" s="78" t="s">
        <v>47</v>
      </c>
      <c r="B7" s="79"/>
      <c r="C7" s="80"/>
      <c r="D7" s="18">
        <v>20</v>
      </c>
      <c r="E7" s="18">
        <f>D7*10</f>
        <v>200</v>
      </c>
      <c r="F7" s="18"/>
      <c r="G7" s="18"/>
      <c r="H7" s="18"/>
      <c r="I7" s="18"/>
      <c r="J7" s="18"/>
      <c r="K7" s="19"/>
      <c r="L7" s="14"/>
      <c r="M7" s="14"/>
      <c r="N7" s="14"/>
      <c r="O7" s="14"/>
      <c r="P7" s="14"/>
      <c r="Q7" s="14"/>
      <c r="R7" s="15"/>
      <c r="S7" s="15"/>
      <c r="T7" s="15"/>
    </row>
    <row r="8" spans="1:22" ht="15" x14ac:dyDescent="0.25">
      <c r="A8" s="78" t="s">
        <v>48</v>
      </c>
      <c r="B8" s="79"/>
      <c r="C8" s="80"/>
      <c r="D8" s="18">
        <v>20</v>
      </c>
      <c r="E8" s="18">
        <f>D8*10</f>
        <v>200</v>
      </c>
      <c r="F8" s="18"/>
      <c r="G8" s="18"/>
      <c r="H8" s="18"/>
      <c r="I8" s="18"/>
      <c r="J8" s="18"/>
      <c r="K8" s="19"/>
      <c r="L8" s="14"/>
      <c r="M8" s="14"/>
      <c r="N8" s="14"/>
      <c r="O8" s="14"/>
      <c r="P8" s="14"/>
      <c r="Q8" s="14"/>
      <c r="R8" s="19"/>
      <c r="S8" s="19"/>
      <c r="T8" s="19"/>
    </row>
    <row r="9" spans="1:22" ht="15" x14ac:dyDescent="0.25">
      <c r="A9" s="78" t="s">
        <v>49</v>
      </c>
      <c r="B9" s="79"/>
      <c r="C9" s="80"/>
      <c r="D9" s="18">
        <v>5</v>
      </c>
      <c r="E9" s="18">
        <f>D9*10</f>
        <v>50</v>
      </c>
      <c r="F9" s="18"/>
      <c r="G9" s="18"/>
      <c r="H9" s="18"/>
      <c r="I9" s="18"/>
      <c r="J9" s="18"/>
      <c r="K9" s="19"/>
      <c r="L9" s="14"/>
      <c r="M9" s="14"/>
      <c r="N9" s="14"/>
      <c r="O9" s="14"/>
      <c r="Q9" s="14"/>
      <c r="R9" s="19"/>
      <c r="S9" s="19"/>
      <c r="T9" s="19"/>
    </row>
    <row r="10" spans="1:22" ht="15" x14ac:dyDescent="0.25">
      <c r="A10" s="70" t="s">
        <v>15</v>
      </c>
      <c r="B10" s="70"/>
      <c r="C10" s="70"/>
      <c r="D10" s="16">
        <f>SUM(D5:D9)</f>
        <v>110</v>
      </c>
      <c r="E10" s="16">
        <f>SUM(E5:E9)</f>
        <v>1100</v>
      </c>
      <c r="F10" s="16"/>
      <c r="G10" s="16"/>
      <c r="H10" s="16"/>
      <c r="I10" s="16"/>
      <c r="J10" s="16"/>
      <c r="K10" s="19"/>
      <c r="L10" s="14">
        <f>(E10-E5)/E10*100</f>
        <v>40.909090909090914</v>
      </c>
      <c r="M10" s="14"/>
      <c r="N10" s="14"/>
      <c r="O10" s="14"/>
      <c r="P10" s="14"/>
      <c r="Q10" s="14"/>
      <c r="R10" s="19"/>
      <c r="S10" s="19"/>
      <c r="T10" s="19"/>
    </row>
    <row r="11" spans="1:22" ht="15" x14ac:dyDescent="0.25">
      <c r="A11" s="20"/>
      <c r="B11" s="20"/>
      <c r="C11" s="20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2" ht="60.6" customHeight="1" x14ac:dyDescent="0.25">
      <c r="A12" s="60" t="s">
        <v>50</v>
      </c>
      <c r="B12" s="60" t="s">
        <v>51</v>
      </c>
      <c r="C12" s="60" t="s">
        <v>80</v>
      </c>
      <c r="D12" s="60" t="s">
        <v>52</v>
      </c>
      <c r="E12" s="60" t="s">
        <v>53</v>
      </c>
      <c r="F12" s="66" t="s">
        <v>54</v>
      </c>
      <c r="G12" s="67"/>
      <c r="H12" s="60" t="s">
        <v>57</v>
      </c>
      <c r="I12" s="63" t="s">
        <v>58</v>
      </c>
      <c r="J12" s="68"/>
      <c r="K12" s="68"/>
      <c r="L12" s="68"/>
      <c r="M12" s="68"/>
      <c r="N12" s="68"/>
      <c r="O12" s="68"/>
      <c r="P12" s="68"/>
      <c r="Q12" s="63" t="s">
        <v>135</v>
      </c>
      <c r="R12" s="68"/>
      <c r="S12" s="69"/>
      <c r="T12" s="60" t="s">
        <v>134</v>
      </c>
      <c r="U12" s="60" t="s">
        <v>69</v>
      </c>
      <c r="V12" s="60" t="s">
        <v>68</v>
      </c>
    </row>
    <row r="13" spans="1:22" ht="37.200000000000003" customHeight="1" x14ac:dyDescent="0.25">
      <c r="A13" s="61"/>
      <c r="B13" s="61"/>
      <c r="C13" s="61"/>
      <c r="D13" s="61"/>
      <c r="E13" s="61"/>
      <c r="F13" s="60" t="s">
        <v>55</v>
      </c>
      <c r="G13" s="60" t="s">
        <v>56</v>
      </c>
      <c r="H13" s="61"/>
      <c r="I13" s="63" t="s">
        <v>59</v>
      </c>
      <c r="J13" s="68"/>
      <c r="K13" s="63" t="s">
        <v>62</v>
      </c>
      <c r="L13" s="64"/>
      <c r="M13" s="64"/>
      <c r="N13" s="65"/>
      <c r="O13" s="63" t="s">
        <v>64</v>
      </c>
      <c r="P13" s="68"/>
      <c r="Q13" s="63" t="s">
        <v>65</v>
      </c>
      <c r="R13" s="68"/>
      <c r="S13" s="69"/>
      <c r="T13" s="61"/>
      <c r="U13" s="61"/>
      <c r="V13" s="61"/>
    </row>
    <row r="14" spans="1:22" ht="79.2" customHeight="1" x14ac:dyDescent="0.25">
      <c r="A14" s="62"/>
      <c r="B14" s="62"/>
      <c r="C14" s="62"/>
      <c r="D14" s="62"/>
      <c r="E14" s="62"/>
      <c r="F14" s="62"/>
      <c r="G14" s="62"/>
      <c r="H14" s="62"/>
      <c r="I14" s="21" t="s">
        <v>60</v>
      </c>
      <c r="J14" s="21" t="s">
        <v>61</v>
      </c>
      <c r="K14" s="21" t="s">
        <v>132</v>
      </c>
      <c r="L14" s="21" t="s">
        <v>63</v>
      </c>
      <c r="M14" s="21" t="s">
        <v>81</v>
      </c>
      <c r="N14" s="21" t="s">
        <v>138</v>
      </c>
      <c r="O14" s="21" t="s">
        <v>61</v>
      </c>
      <c r="P14" s="22" t="s">
        <v>140</v>
      </c>
      <c r="Q14" s="22" t="s">
        <v>66</v>
      </c>
      <c r="R14" s="22" t="s">
        <v>31</v>
      </c>
      <c r="S14" s="21" t="s">
        <v>32</v>
      </c>
      <c r="T14" s="62"/>
      <c r="U14" s="62"/>
      <c r="V14" s="62"/>
    </row>
    <row r="15" spans="1:22" ht="15.6" x14ac:dyDescent="0.3">
      <c r="A15" s="17" t="s">
        <v>2</v>
      </c>
      <c r="B15" s="17"/>
      <c r="C15" s="23"/>
      <c r="D15" s="38" t="s">
        <v>70</v>
      </c>
      <c r="E15" s="23"/>
      <c r="F15" s="23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V15" s="115"/>
    </row>
    <row r="16" spans="1:22" ht="45.6" x14ac:dyDescent="0.3">
      <c r="A16" s="18">
        <v>20</v>
      </c>
      <c r="B16" s="18">
        <v>23</v>
      </c>
      <c r="C16" s="25"/>
      <c r="D16" s="38"/>
      <c r="E16" s="25"/>
      <c r="F16" s="25"/>
      <c r="G16" s="18">
        <v>9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24" t="s">
        <v>75</v>
      </c>
      <c r="V16" s="58" t="s">
        <v>141</v>
      </c>
    </row>
    <row r="17" spans="1:22" ht="15.6" x14ac:dyDescent="0.3">
      <c r="A17" s="38" t="s">
        <v>67</v>
      </c>
      <c r="B17" s="38"/>
      <c r="C17" s="39"/>
      <c r="D17" s="38">
        <f>E5-E5*G5/100</f>
        <v>520</v>
      </c>
      <c r="E17" s="39">
        <v>0.5</v>
      </c>
      <c r="G17" s="18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18"/>
      <c r="V17" s="117">
        <f>E28*D17</f>
        <v>2600</v>
      </c>
    </row>
    <row r="18" spans="1:22" ht="30" x14ac:dyDescent="0.25">
      <c r="A18" s="18">
        <v>21</v>
      </c>
      <c r="B18" s="18">
        <v>23</v>
      </c>
      <c r="C18" s="25">
        <v>4</v>
      </c>
      <c r="D18" s="18">
        <f>E5-$E$5*$G$5/100/10</f>
        <v>637</v>
      </c>
      <c r="F18" s="25">
        <f>G16+$E$17</f>
        <v>9.5</v>
      </c>
      <c r="G18" s="18">
        <v>9</v>
      </c>
      <c r="H18" s="26" t="s">
        <v>72</v>
      </c>
      <c r="I18" s="18">
        <f>8.3*100</f>
        <v>830.00000000000011</v>
      </c>
      <c r="J18" s="18">
        <f>I18*D18/100000</f>
        <v>5.2871000000000015</v>
      </c>
      <c r="K18" s="112">
        <v>0.9</v>
      </c>
      <c r="L18" s="113">
        <v>1.05</v>
      </c>
      <c r="M18" s="114">
        <v>0.9</v>
      </c>
      <c r="N18" s="114">
        <v>1.1000000000000001</v>
      </c>
      <c r="O18" s="25">
        <f>J18*K18*L18*N18</f>
        <v>5.4959404500000018</v>
      </c>
      <c r="P18" s="28">
        <f>O18/10*100</f>
        <v>54.959404500000019</v>
      </c>
      <c r="Q18" s="18">
        <f>ROUND(O18/2,1)</f>
        <v>2.7</v>
      </c>
      <c r="R18" s="18">
        <f>ROUND(O18*0.3,1)</f>
        <v>1.6</v>
      </c>
      <c r="S18" s="28">
        <f>O18-Q18-R18</f>
        <v>1.1959404500000015</v>
      </c>
      <c r="T18" s="18"/>
      <c r="V18" s="117" t="s">
        <v>142</v>
      </c>
    </row>
    <row r="19" spans="1:22" ht="15" x14ac:dyDescent="0.25">
      <c r="A19" s="18">
        <v>22</v>
      </c>
      <c r="B19" s="18">
        <v>22</v>
      </c>
      <c r="C19" s="25"/>
      <c r="D19" s="18">
        <f>D18-$E$5*$G$5/100/10</f>
        <v>624</v>
      </c>
      <c r="E19" s="25"/>
      <c r="F19" s="25">
        <f t="shared" ref="F19:F27" si="0">F18+$E$17</f>
        <v>10</v>
      </c>
      <c r="G19" s="18">
        <v>10</v>
      </c>
      <c r="H19" s="56" t="s">
        <v>136</v>
      </c>
      <c r="I19" s="18">
        <f t="shared" ref="I19:I27" si="1">8.3*100</f>
        <v>830.00000000000011</v>
      </c>
      <c r="J19" s="18">
        <f t="shared" ref="J19:J27" si="2">I19*D19/100000</f>
        <v>5.1792000000000007</v>
      </c>
      <c r="K19" s="119">
        <v>0.9</v>
      </c>
      <c r="L19" s="120">
        <v>1.05</v>
      </c>
      <c r="M19" s="121">
        <v>0.9</v>
      </c>
      <c r="N19" s="121">
        <v>1.1000000000000001</v>
      </c>
      <c r="O19" s="25">
        <f t="shared" ref="O19:O27" si="3">J19*K19*L19*N19</f>
        <v>5.3837784000000015</v>
      </c>
      <c r="P19" s="28">
        <f t="shared" ref="P19:P27" si="4">O19/10*100</f>
        <v>53.837784000000013</v>
      </c>
      <c r="Q19" s="18">
        <f t="shared" ref="Q19:Q27" si="5">ROUND(O19/2,1)</f>
        <v>2.7</v>
      </c>
      <c r="R19" s="18">
        <f t="shared" ref="R19:R27" si="6">ROUND(O19*0.3,1)</f>
        <v>1.6</v>
      </c>
      <c r="S19" s="28">
        <f t="shared" ref="S19:S27" si="7">O19-Q19-R19</f>
        <v>1.0837784000000013</v>
      </c>
      <c r="T19" s="18"/>
      <c r="V19" s="118">
        <f>(G28-G18)*D18</f>
        <v>2548</v>
      </c>
    </row>
    <row r="20" spans="1:22" ht="15" x14ac:dyDescent="0.25">
      <c r="A20" s="18">
        <v>23</v>
      </c>
      <c r="B20" s="18">
        <v>21</v>
      </c>
      <c r="C20" s="25"/>
      <c r="D20" s="18">
        <f t="shared" ref="D20:D27" si="8">D19-$E$5*$G$5/100/10</f>
        <v>611</v>
      </c>
      <c r="E20" s="25"/>
      <c r="F20" s="25">
        <f t="shared" si="0"/>
        <v>10.5</v>
      </c>
      <c r="G20" s="18">
        <v>10</v>
      </c>
      <c r="H20" s="56" t="s">
        <v>136</v>
      </c>
      <c r="I20" s="18">
        <f t="shared" si="1"/>
        <v>830.00000000000011</v>
      </c>
      <c r="J20" s="18">
        <f t="shared" si="2"/>
        <v>5.0713000000000008</v>
      </c>
      <c r="K20" s="119">
        <v>0.9</v>
      </c>
      <c r="L20" s="120">
        <v>1.05</v>
      </c>
      <c r="M20" s="121">
        <v>0.9</v>
      </c>
      <c r="N20" s="121">
        <v>1.1000000000000001</v>
      </c>
      <c r="O20" s="25">
        <f t="shared" si="3"/>
        <v>5.2716163500000013</v>
      </c>
      <c r="P20" s="28">
        <f t="shared" si="4"/>
        <v>52.716163500000015</v>
      </c>
      <c r="Q20" s="18">
        <f t="shared" si="5"/>
        <v>2.6</v>
      </c>
      <c r="R20" s="18">
        <f t="shared" si="6"/>
        <v>1.6</v>
      </c>
      <c r="S20" s="28">
        <f t="shared" si="7"/>
        <v>1.0716163500000011</v>
      </c>
      <c r="T20" s="18"/>
      <c r="V20" s="58"/>
    </row>
    <row r="21" spans="1:22" ht="15" x14ac:dyDescent="0.25">
      <c r="A21" s="18">
        <v>24</v>
      </c>
      <c r="B21" s="18">
        <v>22</v>
      </c>
      <c r="C21" s="25">
        <v>3.5</v>
      </c>
      <c r="D21" s="18">
        <f t="shared" si="8"/>
        <v>598</v>
      </c>
      <c r="E21" s="25"/>
      <c r="F21" s="25">
        <f t="shared" si="0"/>
        <v>11</v>
      </c>
      <c r="G21" s="18">
        <v>10</v>
      </c>
      <c r="H21" s="56" t="s">
        <v>136</v>
      </c>
      <c r="I21" s="18">
        <f t="shared" si="1"/>
        <v>830.00000000000011</v>
      </c>
      <c r="J21" s="18">
        <f t="shared" si="2"/>
        <v>4.9634000000000009</v>
      </c>
      <c r="K21" s="119">
        <v>0.9</v>
      </c>
      <c r="L21" s="120">
        <v>1.05</v>
      </c>
      <c r="M21" s="121">
        <v>0.9</v>
      </c>
      <c r="N21" s="121">
        <v>1.1000000000000001</v>
      </c>
      <c r="O21" s="25">
        <f t="shared" si="3"/>
        <v>5.1594543000000019</v>
      </c>
      <c r="P21" s="28">
        <f t="shared" si="4"/>
        <v>51.594543000000016</v>
      </c>
      <c r="Q21" s="18">
        <f t="shared" si="5"/>
        <v>2.6</v>
      </c>
      <c r="R21" s="18">
        <f t="shared" si="6"/>
        <v>1.5</v>
      </c>
      <c r="S21" s="28">
        <f t="shared" si="7"/>
        <v>1.0594543000000018</v>
      </c>
      <c r="T21" s="18"/>
      <c r="V21" s="58"/>
    </row>
    <row r="22" spans="1:22" ht="15" x14ac:dyDescent="0.25">
      <c r="A22" s="18">
        <v>25</v>
      </c>
      <c r="B22" s="18">
        <v>23</v>
      </c>
      <c r="C22" s="25"/>
      <c r="D22" s="18">
        <f t="shared" si="8"/>
        <v>585</v>
      </c>
      <c r="E22" s="25"/>
      <c r="F22" s="25">
        <f t="shared" si="0"/>
        <v>11.5</v>
      </c>
      <c r="G22" s="18">
        <v>11</v>
      </c>
      <c r="H22" s="56" t="s">
        <v>136</v>
      </c>
      <c r="I22" s="18">
        <f t="shared" si="1"/>
        <v>830.00000000000011</v>
      </c>
      <c r="J22" s="18">
        <f t="shared" si="2"/>
        <v>4.8555000000000001</v>
      </c>
      <c r="K22" s="119">
        <v>0.9</v>
      </c>
      <c r="L22" s="120">
        <v>1.05</v>
      </c>
      <c r="M22" s="121">
        <v>1</v>
      </c>
      <c r="N22" s="121">
        <v>1.1000000000000001</v>
      </c>
      <c r="O22" s="25">
        <f t="shared" si="3"/>
        <v>5.0472922500000008</v>
      </c>
      <c r="P22" s="28">
        <f t="shared" si="4"/>
        <v>50.472922500000003</v>
      </c>
      <c r="Q22" s="18">
        <f t="shared" si="5"/>
        <v>2.5</v>
      </c>
      <c r="R22" s="18">
        <f t="shared" si="6"/>
        <v>1.5</v>
      </c>
      <c r="S22" s="28">
        <f t="shared" si="7"/>
        <v>1.0472922500000008</v>
      </c>
      <c r="T22" s="18"/>
    </row>
    <row r="23" spans="1:22" ht="15" x14ac:dyDescent="0.25">
      <c r="A23" s="18">
        <v>26</v>
      </c>
      <c r="B23" s="18">
        <v>24</v>
      </c>
      <c r="C23" s="25"/>
      <c r="D23" s="18">
        <f t="shared" si="8"/>
        <v>572</v>
      </c>
      <c r="E23" s="25"/>
      <c r="F23" s="25">
        <f t="shared" si="0"/>
        <v>12</v>
      </c>
      <c r="G23" s="18">
        <v>11</v>
      </c>
      <c r="H23" s="56" t="s">
        <v>136</v>
      </c>
      <c r="I23" s="18">
        <f t="shared" si="1"/>
        <v>830.00000000000011</v>
      </c>
      <c r="J23" s="18">
        <f t="shared" si="2"/>
        <v>4.7476000000000003</v>
      </c>
      <c r="K23" s="119">
        <v>0.9</v>
      </c>
      <c r="L23" s="120">
        <v>1.05</v>
      </c>
      <c r="M23" s="121">
        <v>1</v>
      </c>
      <c r="N23" s="121">
        <v>1.1000000000000001</v>
      </c>
      <c r="O23" s="25">
        <f t="shared" si="3"/>
        <v>4.9351302000000006</v>
      </c>
      <c r="P23" s="28">
        <f t="shared" si="4"/>
        <v>49.351302000000011</v>
      </c>
      <c r="Q23" s="18">
        <f t="shared" si="5"/>
        <v>2.5</v>
      </c>
      <c r="R23" s="18">
        <f t="shared" si="6"/>
        <v>1.5</v>
      </c>
      <c r="S23" s="28">
        <f t="shared" si="7"/>
        <v>0.93513020000000058</v>
      </c>
      <c r="T23" s="18"/>
    </row>
    <row r="24" spans="1:22" ht="30" x14ac:dyDescent="0.25">
      <c r="A24" s="18">
        <v>27</v>
      </c>
      <c r="B24" s="18">
        <v>26</v>
      </c>
      <c r="C24" s="25"/>
      <c r="D24" s="18">
        <f t="shared" si="8"/>
        <v>559</v>
      </c>
      <c r="E24" s="25"/>
      <c r="F24" s="25">
        <f t="shared" si="0"/>
        <v>12.5</v>
      </c>
      <c r="G24" s="18">
        <v>12</v>
      </c>
      <c r="H24" s="29" t="s">
        <v>73</v>
      </c>
      <c r="I24" s="18">
        <f t="shared" si="1"/>
        <v>830.00000000000011</v>
      </c>
      <c r="J24" s="18">
        <f t="shared" si="2"/>
        <v>4.6397000000000004</v>
      </c>
      <c r="K24" s="119">
        <v>0.9</v>
      </c>
      <c r="L24" s="120">
        <v>1.2</v>
      </c>
      <c r="M24" s="121">
        <v>1</v>
      </c>
      <c r="N24" s="121">
        <v>1.1000000000000001</v>
      </c>
      <c r="O24" s="25">
        <f t="shared" si="3"/>
        <v>5.5119636000000014</v>
      </c>
      <c r="P24" s="28">
        <f t="shared" si="4"/>
        <v>55.119636000000014</v>
      </c>
      <c r="Q24" s="18">
        <f t="shared" si="5"/>
        <v>2.8</v>
      </c>
      <c r="R24" s="18">
        <f t="shared" si="6"/>
        <v>1.7</v>
      </c>
      <c r="S24" s="28">
        <f t="shared" si="7"/>
        <v>1.0119636000000016</v>
      </c>
      <c r="T24" s="18"/>
      <c r="V24" s="58" t="s">
        <v>139</v>
      </c>
    </row>
    <row r="25" spans="1:22" ht="15" x14ac:dyDescent="0.25">
      <c r="A25" s="18">
        <v>28</v>
      </c>
      <c r="B25" s="18">
        <v>25</v>
      </c>
      <c r="C25" s="25">
        <v>3</v>
      </c>
      <c r="D25" s="18">
        <f t="shared" si="8"/>
        <v>546</v>
      </c>
      <c r="E25" s="25"/>
      <c r="F25" s="25">
        <f t="shared" si="0"/>
        <v>13</v>
      </c>
      <c r="G25" s="18">
        <v>12</v>
      </c>
      <c r="H25" s="56" t="s">
        <v>136</v>
      </c>
      <c r="I25" s="18">
        <f t="shared" si="1"/>
        <v>830.00000000000011</v>
      </c>
      <c r="J25" s="18">
        <f t="shared" si="2"/>
        <v>4.5318000000000005</v>
      </c>
      <c r="K25" s="119">
        <v>0.9</v>
      </c>
      <c r="L25" s="120">
        <v>1.2</v>
      </c>
      <c r="M25" s="121">
        <v>1</v>
      </c>
      <c r="N25" s="121">
        <v>1.1000000000000001</v>
      </c>
      <c r="O25" s="25">
        <f t="shared" si="3"/>
        <v>5.3837784000000015</v>
      </c>
      <c r="P25" s="28">
        <f t="shared" si="4"/>
        <v>53.837784000000013</v>
      </c>
      <c r="Q25" s="18">
        <f t="shared" si="5"/>
        <v>2.7</v>
      </c>
      <c r="R25" s="18">
        <f t="shared" si="6"/>
        <v>1.6</v>
      </c>
      <c r="S25" s="28">
        <f t="shared" si="7"/>
        <v>1.0837784000000013</v>
      </c>
      <c r="T25" s="18"/>
      <c r="V25" s="58"/>
    </row>
    <row r="26" spans="1:22" ht="15" x14ac:dyDescent="0.25">
      <c r="A26" s="18">
        <v>29</v>
      </c>
      <c r="B26" s="18">
        <v>25</v>
      </c>
      <c r="C26" s="25"/>
      <c r="D26" s="18">
        <f t="shared" si="8"/>
        <v>533</v>
      </c>
      <c r="E26" s="25"/>
      <c r="F26" s="25">
        <f t="shared" si="0"/>
        <v>13.5</v>
      </c>
      <c r="G26" s="18">
        <v>13</v>
      </c>
      <c r="H26" s="56" t="s">
        <v>136</v>
      </c>
      <c r="I26" s="18">
        <f t="shared" si="1"/>
        <v>830.00000000000011</v>
      </c>
      <c r="J26" s="18">
        <f t="shared" si="2"/>
        <v>4.4239000000000006</v>
      </c>
      <c r="K26" s="119">
        <v>0.9</v>
      </c>
      <c r="L26" s="120">
        <v>1.2</v>
      </c>
      <c r="M26" s="121">
        <v>1</v>
      </c>
      <c r="N26" s="121">
        <v>1.1000000000000001</v>
      </c>
      <c r="O26" s="25">
        <f t="shared" si="3"/>
        <v>5.2555932000000016</v>
      </c>
      <c r="P26" s="28">
        <f t="shared" si="4"/>
        <v>52.555932000000013</v>
      </c>
      <c r="Q26" s="18">
        <f t="shared" si="5"/>
        <v>2.6</v>
      </c>
      <c r="R26" s="18">
        <f t="shared" si="6"/>
        <v>1.6</v>
      </c>
      <c r="S26" s="28">
        <f t="shared" si="7"/>
        <v>1.0555932000000015</v>
      </c>
      <c r="T26" t="s">
        <v>137</v>
      </c>
      <c r="V26" s="58"/>
    </row>
    <row r="27" spans="1:22" ht="60" x14ac:dyDescent="0.25">
      <c r="A27" s="18">
        <v>30</v>
      </c>
      <c r="B27" s="18">
        <v>22</v>
      </c>
      <c r="C27" s="25"/>
      <c r="D27" s="18">
        <f t="shared" si="8"/>
        <v>520</v>
      </c>
      <c r="E27" s="25"/>
      <c r="F27" s="25">
        <f t="shared" si="0"/>
        <v>14</v>
      </c>
      <c r="G27" s="18">
        <v>13</v>
      </c>
      <c r="H27" s="56" t="s">
        <v>136</v>
      </c>
      <c r="I27" s="18">
        <f t="shared" si="1"/>
        <v>830.00000000000011</v>
      </c>
      <c r="J27" s="18">
        <f t="shared" si="2"/>
        <v>4.3160000000000007</v>
      </c>
      <c r="K27" s="119">
        <v>0.9</v>
      </c>
      <c r="L27" s="120">
        <v>1.2</v>
      </c>
      <c r="M27" s="121">
        <v>1</v>
      </c>
      <c r="N27" s="121">
        <v>1.1000000000000001</v>
      </c>
      <c r="O27" s="25">
        <f t="shared" si="3"/>
        <v>5.1274080000000009</v>
      </c>
      <c r="P27" s="28">
        <f t="shared" si="4"/>
        <v>51.274080000000012</v>
      </c>
      <c r="Q27" s="18">
        <f t="shared" si="5"/>
        <v>2.6</v>
      </c>
      <c r="R27" s="18">
        <f t="shared" si="6"/>
        <v>1.5</v>
      </c>
      <c r="S27" s="28">
        <f t="shared" si="7"/>
        <v>1.0274080000000008</v>
      </c>
      <c r="U27" s="26" t="s">
        <v>76</v>
      </c>
      <c r="V27" s="58"/>
    </row>
    <row r="28" spans="1:22" ht="16.2" thickBot="1" x14ac:dyDescent="0.35">
      <c r="A28" s="35" t="s">
        <v>67</v>
      </c>
      <c r="B28" s="35"/>
      <c r="C28" s="36"/>
      <c r="D28" s="35"/>
      <c r="E28" s="36">
        <v>5</v>
      </c>
      <c r="F28" s="36">
        <f>F27</f>
        <v>14</v>
      </c>
      <c r="G28" s="36">
        <f>G27</f>
        <v>13</v>
      </c>
      <c r="H28" s="35"/>
      <c r="I28" s="35"/>
      <c r="J28" s="35"/>
      <c r="K28" s="35"/>
      <c r="L28" s="37"/>
      <c r="M28" s="35"/>
      <c r="N28" s="35"/>
      <c r="O28" s="57">
        <f>SUM(O18:O27)</f>
        <v>52.571955150000015</v>
      </c>
      <c r="P28" s="57">
        <f>SUM(P18:P27)</f>
        <v>525.71955150000019</v>
      </c>
      <c r="Q28" s="34"/>
      <c r="R28" s="34"/>
      <c r="S28" s="34"/>
      <c r="U28" s="26"/>
      <c r="V28" s="59"/>
    </row>
    <row r="29" spans="1:22" ht="15.6" thickTop="1" x14ac:dyDescent="0.25">
      <c r="A29" s="18">
        <v>31</v>
      </c>
      <c r="B29" s="18">
        <f>AVERAGE(B18:B27)</f>
        <v>23.3</v>
      </c>
      <c r="C29" s="25">
        <v>1.8</v>
      </c>
      <c r="D29" s="18"/>
      <c r="E29" s="25">
        <v>0.5</v>
      </c>
      <c r="F29" s="25">
        <v>15.3</v>
      </c>
      <c r="G29" s="18"/>
      <c r="H29" s="26" t="s">
        <v>74</v>
      </c>
      <c r="I29" s="18">
        <v>800</v>
      </c>
      <c r="J29" s="18">
        <v>3.9</v>
      </c>
      <c r="K29" s="18">
        <v>0.9</v>
      </c>
      <c r="L29" s="30">
        <v>1</v>
      </c>
      <c r="M29" s="18">
        <v>0.6</v>
      </c>
      <c r="N29" s="18"/>
      <c r="O29" s="18">
        <v>2.2999999999999998</v>
      </c>
      <c r="P29" s="28">
        <f t="shared" ref="P29" si="9">O29*10</f>
        <v>23</v>
      </c>
      <c r="Q29" s="18"/>
      <c r="R29" s="18"/>
      <c r="S29" s="18"/>
      <c r="U29" s="26"/>
      <c r="V29" s="117" t="s">
        <v>142</v>
      </c>
    </row>
    <row r="30" spans="1:22" ht="15" x14ac:dyDescent="0.25">
      <c r="A30" s="18" t="s">
        <v>3</v>
      </c>
      <c r="B30" s="18"/>
      <c r="C30" s="25"/>
      <c r="D30" s="18" t="s">
        <v>71</v>
      </c>
      <c r="E30" s="25"/>
      <c r="F30" s="25"/>
      <c r="G30" s="18"/>
      <c r="H30" s="26"/>
      <c r="I30" s="18"/>
      <c r="J30" s="18"/>
      <c r="K30" s="18"/>
      <c r="L30" s="27"/>
      <c r="M30" s="18"/>
      <c r="N30" s="18"/>
      <c r="O30" s="18"/>
      <c r="P30" s="18"/>
      <c r="Q30" s="18"/>
      <c r="R30" s="18"/>
      <c r="S30" s="18"/>
      <c r="T30" s="18"/>
      <c r="V30" s="116">
        <f>O28*100/V19</f>
        <v>2.0632635459183679</v>
      </c>
    </row>
    <row r="31" spans="1:22" ht="15" x14ac:dyDescent="0.25">
      <c r="A31" s="31">
        <v>1</v>
      </c>
      <c r="B31" s="31">
        <v>20</v>
      </c>
      <c r="C31" s="32"/>
      <c r="D31" s="31">
        <v>-488</v>
      </c>
      <c r="E31" s="32"/>
      <c r="F31" s="32">
        <v>15.8</v>
      </c>
      <c r="G31" s="31"/>
      <c r="H31" s="31"/>
      <c r="I31" s="31"/>
      <c r="J31" s="31"/>
      <c r="K31" s="31"/>
      <c r="L31" s="33">
        <v>1</v>
      </c>
      <c r="M31" s="31"/>
      <c r="N31" s="31"/>
      <c r="O31" s="31"/>
      <c r="P31" s="31"/>
      <c r="Q31" s="31"/>
      <c r="R31" s="31"/>
      <c r="S31" s="31"/>
      <c r="T31" s="31"/>
      <c r="V31" s="31"/>
    </row>
  </sheetData>
  <mergeCells count="27">
    <mergeCell ref="A10:C10"/>
    <mergeCell ref="D3:E3"/>
    <mergeCell ref="F3:J3"/>
    <mergeCell ref="A3:C4"/>
    <mergeCell ref="A5:C5"/>
    <mergeCell ref="A6:C6"/>
    <mergeCell ref="A7:C7"/>
    <mergeCell ref="A8:C8"/>
    <mergeCell ref="A9:C9"/>
    <mergeCell ref="V12:V14"/>
    <mergeCell ref="T12:T14"/>
    <mergeCell ref="H12:H14"/>
    <mergeCell ref="I12:P12"/>
    <mergeCell ref="I13:J13"/>
    <mergeCell ref="O13:P13"/>
    <mergeCell ref="Q12:S12"/>
    <mergeCell ref="Q13:S13"/>
    <mergeCell ref="A12:A14"/>
    <mergeCell ref="B12:B14"/>
    <mergeCell ref="C12:C14"/>
    <mergeCell ref="D12:D14"/>
    <mergeCell ref="E12:E14"/>
    <mergeCell ref="U12:U14"/>
    <mergeCell ref="K13:N13"/>
    <mergeCell ref="F12:G12"/>
    <mergeCell ref="F13:F14"/>
    <mergeCell ref="G13:G14"/>
  </mergeCells>
  <phoneticPr fontId="5" type="noConversion"/>
  <pageMargins left="0.75" right="0.75" top="1" bottom="1" header="0.5" footer="0.5"/>
  <pageSetup paperSize="9" scale="72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1" zoomScale="130" zoomScaleNormal="130" workbookViewId="0">
      <selection activeCell="D13" sqref="D13"/>
    </sheetView>
  </sheetViews>
  <sheetFormatPr defaultRowHeight="13.2" x14ac:dyDescent="0.25"/>
  <cols>
    <col min="8" max="8" width="22.6640625" customWidth="1"/>
    <col min="10" max="10" width="13.44140625" customWidth="1"/>
    <col min="12" max="12" width="13.44140625" customWidth="1"/>
  </cols>
  <sheetData>
    <row r="1" spans="1:5" x14ac:dyDescent="0.25">
      <c r="A1" s="81" t="s">
        <v>17</v>
      </c>
      <c r="B1" s="81" t="s">
        <v>7</v>
      </c>
      <c r="C1" s="81"/>
      <c r="D1" s="81" t="s">
        <v>8</v>
      </c>
      <c r="E1" s="81"/>
    </row>
    <row r="2" spans="1:5" ht="66" x14ac:dyDescent="0.25">
      <c r="A2" s="81"/>
      <c r="B2" s="8" t="s">
        <v>18</v>
      </c>
      <c r="C2" s="8" t="s">
        <v>19</v>
      </c>
      <c r="D2" s="8" t="s">
        <v>18</v>
      </c>
      <c r="E2" s="8" t="s">
        <v>19</v>
      </c>
    </row>
    <row r="3" spans="1:5" x14ac:dyDescent="0.25">
      <c r="A3" s="9" t="s">
        <v>20</v>
      </c>
      <c r="B3" s="9" t="s">
        <v>27</v>
      </c>
      <c r="C3" s="9">
        <v>1</v>
      </c>
      <c r="D3" s="9" t="s">
        <v>28</v>
      </c>
      <c r="E3" s="9">
        <v>1</v>
      </c>
    </row>
    <row r="4" spans="1:5" x14ac:dyDescent="0.25">
      <c r="A4" s="10" t="s">
        <v>21</v>
      </c>
      <c r="B4" s="10" t="s">
        <v>23</v>
      </c>
      <c r="C4" s="10" t="s">
        <v>25</v>
      </c>
      <c r="D4" s="10" t="s">
        <v>27</v>
      </c>
      <c r="E4" s="10" t="s">
        <v>25</v>
      </c>
    </row>
    <row r="5" spans="1:5" x14ac:dyDescent="0.25">
      <c r="A5" s="11" t="s">
        <v>22</v>
      </c>
      <c r="B5" s="11" t="s">
        <v>24</v>
      </c>
      <c r="C5" s="11" t="s">
        <v>26</v>
      </c>
      <c r="D5" s="11" t="s">
        <v>29</v>
      </c>
      <c r="E5" s="11" t="s">
        <v>30</v>
      </c>
    </row>
  </sheetData>
  <mergeCells count="3">
    <mergeCell ref="B1:C1"/>
    <mergeCell ref="D1:E1"/>
    <mergeCell ref="A1:A2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opLeftCell="A55" workbookViewId="0">
      <selection activeCell="P95" sqref="P95"/>
    </sheetView>
  </sheetViews>
  <sheetFormatPr defaultRowHeight="13.2" x14ac:dyDescent="0.25"/>
  <sheetData>
    <row r="1" spans="1:9" ht="13.8" thickBot="1" x14ac:dyDescent="0.3">
      <c r="A1" s="46" t="s">
        <v>91</v>
      </c>
    </row>
    <row r="2" spans="1:9" ht="13.8" thickBot="1" x14ac:dyDescent="0.3">
      <c r="A2" s="82" t="s">
        <v>82</v>
      </c>
      <c r="B2" s="84" t="s">
        <v>83</v>
      </c>
      <c r="C2" s="85"/>
      <c r="D2" s="85"/>
      <c r="E2" s="85"/>
      <c r="F2" s="85"/>
      <c r="G2" s="85"/>
      <c r="H2" s="85"/>
      <c r="I2" s="86"/>
    </row>
    <row r="3" spans="1:9" ht="13.8" thickBot="1" x14ac:dyDescent="0.3">
      <c r="A3" s="83"/>
      <c r="B3" s="42">
        <v>25</v>
      </c>
      <c r="C3" s="42">
        <v>50</v>
      </c>
      <c r="D3" s="42">
        <v>75</v>
      </c>
      <c r="E3" s="42">
        <v>100</v>
      </c>
      <c r="F3" s="42">
        <v>150</v>
      </c>
      <c r="G3" s="42">
        <v>200</v>
      </c>
      <c r="H3" s="42">
        <v>250</v>
      </c>
      <c r="I3" s="42">
        <v>300</v>
      </c>
    </row>
    <row r="4" spans="1:9" ht="13.8" thickBot="1" x14ac:dyDescent="0.3">
      <c r="A4" s="43">
        <v>10</v>
      </c>
      <c r="B4" s="42">
        <v>0.8</v>
      </c>
      <c r="C4" s="42">
        <v>0.7</v>
      </c>
      <c r="D4" s="42">
        <v>0.7</v>
      </c>
      <c r="E4" s="42">
        <v>0.7</v>
      </c>
      <c r="F4" s="42">
        <v>0.7</v>
      </c>
      <c r="G4" s="42">
        <v>0.7</v>
      </c>
      <c r="H4" s="42">
        <v>0.7</v>
      </c>
      <c r="I4" s="42">
        <v>0.6</v>
      </c>
    </row>
    <row r="5" spans="1:9" ht="13.8" thickBot="1" x14ac:dyDescent="0.3">
      <c r="A5" s="43">
        <v>11</v>
      </c>
      <c r="B5" s="42">
        <v>0.9</v>
      </c>
      <c r="C5" s="42">
        <v>0.8</v>
      </c>
      <c r="D5" s="42">
        <v>0.8</v>
      </c>
      <c r="E5" s="42">
        <v>0.8</v>
      </c>
      <c r="F5" s="42">
        <v>0.8</v>
      </c>
      <c r="G5" s="42">
        <v>0.8</v>
      </c>
      <c r="H5" s="42">
        <v>0.8</v>
      </c>
      <c r="I5" s="42">
        <v>0.7</v>
      </c>
    </row>
    <row r="6" spans="1:9" ht="13.8" thickBot="1" x14ac:dyDescent="0.3">
      <c r="A6" s="43">
        <v>12</v>
      </c>
      <c r="B6" s="42">
        <v>1.1000000000000001</v>
      </c>
      <c r="C6" s="42">
        <v>1</v>
      </c>
      <c r="D6" s="42">
        <v>1</v>
      </c>
      <c r="E6" s="42">
        <v>0.9</v>
      </c>
      <c r="F6" s="42">
        <v>0.9</v>
      </c>
      <c r="G6" s="42">
        <v>0.9</v>
      </c>
      <c r="H6" s="42">
        <v>0.9</v>
      </c>
      <c r="I6" s="42">
        <v>0.8</v>
      </c>
    </row>
    <row r="7" spans="1:9" ht="13.8" thickBot="1" x14ac:dyDescent="0.3">
      <c r="A7" s="43">
        <v>13</v>
      </c>
      <c r="B7" s="42">
        <v>1.3</v>
      </c>
      <c r="C7" s="42">
        <v>1.2</v>
      </c>
      <c r="D7" s="42">
        <v>1.2</v>
      </c>
      <c r="E7" s="42">
        <v>1.1000000000000001</v>
      </c>
      <c r="F7" s="42">
        <v>1.1000000000000001</v>
      </c>
      <c r="G7" s="42">
        <v>1</v>
      </c>
      <c r="H7" s="42">
        <v>1</v>
      </c>
      <c r="I7" s="42">
        <v>0.9</v>
      </c>
    </row>
    <row r="8" spans="1:9" ht="13.8" thickBot="1" x14ac:dyDescent="0.3">
      <c r="A8" s="43">
        <v>14</v>
      </c>
      <c r="B8" s="42">
        <v>1.6</v>
      </c>
      <c r="C8" s="42">
        <v>1.5</v>
      </c>
      <c r="D8" s="42">
        <v>1.5</v>
      </c>
      <c r="E8" s="42">
        <v>1.4</v>
      </c>
      <c r="F8" s="42">
        <v>1.4</v>
      </c>
      <c r="G8" s="42">
        <v>1.3</v>
      </c>
      <c r="H8" s="42">
        <v>1.2</v>
      </c>
      <c r="I8" s="42">
        <v>1.1000000000000001</v>
      </c>
    </row>
    <row r="9" spans="1:9" ht="13.8" thickBot="1" x14ac:dyDescent="0.3">
      <c r="A9" s="43">
        <v>15</v>
      </c>
      <c r="B9" s="42">
        <v>1.9</v>
      </c>
      <c r="C9" s="42">
        <v>1.8</v>
      </c>
      <c r="D9" s="42">
        <v>1.8</v>
      </c>
      <c r="E9" s="42">
        <v>1.7</v>
      </c>
      <c r="F9" s="42">
        <v>1.6</v>
      </c>
      <c r="G9" s="42">
        <v>1.5</v>
      </c>
      <c r="H9" s="42">
        <v>1.4</v>
      </c>
      <c r="I9" s="42">
        <v>1.3</v>
      </c>
    </row>
    <row r="10" spans="1:9" ht="13.8" thickBot="1" x14ac:dyDescent="0.3">
      <c r="A10" s="43">
        <v>16</v>
      </c>
      <c r="B10" s="42">
        <v>2.2000000000000002</v>
      </c>
      <c r="C10" s="42">
        <v>2.1</v>
      </c>
      <c r="D10" s="42">
        <v>2.1</v>
      </c>
      <c r="E10" s="42">
        <v>2</v>
      </c>
      <c r="F10" s="42">
        <v>1.9</v>
      </c>
      <c r="G10" s="42">
        <v>1.8</v>
      </c>
      <c r="H10" s="42">
        <v>1.7</v>
      </c>
      <c r="I10" s="42">
        <v>1.6</v>
      </c>
    </row>
    <row r="11" spans="1:9" ht="13.8" thickBot="1" x14ac:dyDescent="0.3">
      <c r="A11" s="43">
        <v>17</v>
      </c>
      <c r="B11" s="42">
        <v>2.5</v>
      </c>
      <c r="C11" s="42">
        <v>2.4</v>
      </c>
      <c r="D11" s="42">
        <v>2.2999999999999998</v>
      </c>
      <c r="E11" s="42">
        <v>2.2000000000000002</v>
      </c>
      <c r="F11" s="42">
        <v>2.1</v>
      </c>
      <c r="G11" s="42">
        <v>2</v>
      </c>
      <c r="H11" s="42">
        <v>1.9</v>
      </c>
      <c r="I11" s="42">
        <v>1.8</v>
      </c>
    </row>
    <row r="12" spans="1:9" ht="13.8" thickBot="1" x14ac:dyDescent="0.3">
      <c r="A12" s="43">
        <v>18</v>
      </c>
      <c r="B12" s="42">
        <v>2.9</v>
      </c>
      <c r="C12" s="42">
        <v>2.7</v>
      </c>
      <c r="D12" s="42">
        <v>2.6</v>
      </c>
      <c r="E12" s="42">
        <v>2.5</v>
      </c>
      <c r="F12" s="42">
        <v>2.4</v>
      </c>
      <c r="G12" s="42">
        <v>2.2999999999999998</v>
      </c>
      <c r="H12" s="42">
        <v>2.2000000000000002</v>
      </c>
      <c r="I12" s="42">
        <v>2.1</v>
      </c>
    </row>
    <row r="13" spans="1:9" ht="13.8" thickBot="1" x14ac:dyDescent="0.3">
      <c r="A13" s="43">
        <v>19</v>
      </c>
      <c r="B13" s="42">
        <v>3.3</v>
      </c>
      <c r="C13" s="42">
        <v>3</v>
      </c>
      <c r="D13" s="42">
        <v>2.9</v>
      </c>
      <c r="E13" s="42">
        <v>2.8</v>
      </c>
      <c r="F13" s="42">
        <v>2.7</v>
      </c>
      <c r="G13" s="42">
        <v>2.6</v>
      </c>
      <c r="H13" s="42">
        <v>2.5</v>
      </c>
      <c r="I13" s="42">
        <v>2.4</v>
      </c>
    </row>
    <row r="14" spans="1:9" ht="13.8" thickBot="1" x14ac:dyDescent="0.3">
      <c r="A14" s="43">
        <v>20</v>
      </c>
      <c r="B14" s="42">
        <v>3.7</v>
      </c>
      <c r="C14" s="42">
        <v>3.3</v>
      </c>
      <c r="D14" s="42">
        <v>3.2</v>
      </c>
      <c r="E14" s="42">
        <v>3.1</v>
      </c>
      <c r="F14" s="42">
        <v>2.9</v>
      </c>
      <c r="G14" s="42">
        <v>2.8</v>
      </c>
      <c r="H14" s="42">
        <v>2.7</v>
      </c>
      <c r="I14" s="42">
        <v>2.6</v>
      </c>
    </row>
    <row r="15" spans="1:9" ht="13.8" thickBot="1" x14ac:dyDescent="0.3">
      <c r="A15" s="43">
        <v>21</v>
      </c>
      <c r="B15" s="42">
        <v>4.0999999999999996</v>
      </c>
      <c r="C15" s="42">
        <v>3.6</v>
      </c>
      <c r="D15" s="42">
        <v>3.5</v>
      </c>
      <c r="E15" s="42">
        <v>3.4</v>
      </c>
      <c r="F15" s="42">
        <v>3.2</v>
      </c>
      <c r="G15" s="42">
        <v>3.1</v>
      </c>
      <c r="H15" s="42">
        <v>3</v>
      </c>
      <c r="I15" s="42">
        <v>2.9</v>
      </c>
    </row>
    <row r="16" spans="1:9" ht="13.8" thickBot="1" x14ac:dyDescent="0.3">
      <c r="A16" s="43">
        <v>22</v>
      </c>
      <c r="B16" s="42">
        <v>4.5</v>
      </c>
      <c r="C16" s="42">
        <v>4</v>
      </c>
      <c r="D16" s="42">
        <v>3.9</v>
      </c>
      <c r="E16" s="42">
        <v>3.7</v>
      </c>
      <c r="F16" s="42">
        <v>3.6</v>
      </c>
      <c r="G16" s="42">
        <v>3.4</v>
      </c>
      <c r="H16" s="42">
        <v>3.2</v>
      </c>
      <c r="I16" s="42">
        <v>3.1</v>
      </c>
    </row>
    <row r="17" spans="1:15" ht="13.8" thickBot="1" x14ac:dyDescent="0.3">
      <c r="A17" s="43">
        <v>23</v>
      </c>
      <c r="B17" s="42">
        <v>4.9000000000000004</v>
      </c>
      <c r="C17" s="42">
        <v>4.4000000000000004</v>
      </c>
      <c r="D17" s="42">
        <v>4.3</v>
      </c>
      <c r="E17" s="42">
        <v>4.0999999999999996</v>
      </c>
      <c r="F17" s="42">
        <v>3.9</v>
      </c>
      <c r="G17" s="42">
        <v>3.7</v>
      </c>
      <c r="H17" s="42">
        <v>3.5</v>
      </c>
      <c r="I17" s="42">
        <v>3.4</v>
      </c>
    </row>
    <row r="18" spans="1:15" ht="13.8" thickBot="1" x14ac:dyDescent="0.3">
      <c r="A18" s="43">
        <v>24</v>
      </c>
      <c r="B18" s="42">
        <v>5.3</v>
      </c>
      <c r="C18" s="42">
        <v>4.8</v>
      </c>
      <c r="D18" s="42">
        <v>4.5999999999999996</v>
      </c>
      <c r="E18" s="42">
        <v>4.4000000000000004</v>
      </c>
      <c r="F18" s="42">
        <v>4.2</v>
      </c>
      <c r="G18" s="42">
        <v>4</v>
      </c>
      <c r="H18" s="42">
        <v>3.8</v>
      </c>
      <c r="I18" s="42">
        <v>3.7</v>
      </c>
    </row>
    <row r="19" spans="1:15" ht="13.8" thickBot="1" x14ac:dyDescent="0.3">
      <c r="A19" s="43">
        <v>25</v>
      </c>
      <c r="B19" s="42">
        <v>5.7</v>
      </c>
      <c r="C19" s="42">
        <v>5.2</v>
      </c>
      <c r="D19" s="42">
        <v>4.9000000000000004</v>
      </c>
      <c r="E19" s="42">
        <v>4.7</v>
      </c>
      <c r="F19" s="42">
        <v>4.5</v>
      </c>
      <c r="G19" s="42">
        <v>4.3</v>
      </c>
      <c r="H19" s="42">
        <v>4.0999999999999996</v>
      </c>
      <c r="I19" s="42">
        <v>4</v>
      </c>
    </row>
    <row r="20" spans="1:15" x14ac:dyDescent="0.25">
      <c r="A20" s="44">
        <v>26</v>
      </c>
      <c r="B20" s="82">
        <v>6.2</v>
      </c>
      <c r="C20" s="82">
        <v>5.6</v>
      </c>
      <c r="D20" s="82">
        <v>5.3</v>
      </c>
      <c r="E20" s="82">
        <v>5.0999999999999996</v>
      </c>
      <c r="F20" s="82">
        <v>4.9000000000000004</v>
      </c>
      <c r="G20" s="82">
        <v>4.7</v>
      </c>
      <c r="H20" s="82">
        <v>4.5</v>
      </c>
      <c r="I20" s="82">
        <v>4.4000000000000004</v>
      </c>
    </row>
    <row r="21" spans="1:15" ht="13.8" thickBot="1" x14ac:dyDescent="0.3">
      <c r="A21" s="43" t="s">
        <v>84</v>
      </c>
      <c r="B21" s="83"/>
      <c r="C21" s="83"/>
      <c r="D21" s="83"/>
      <c r="E21" s="83"/>
      <c r="F21" s="83"/>
      <c r="G21" s="83"/>
      <c r="H21" s="83"/>
      <c r="I21" s="83"/>
    </row>
    <row r="22" spans="1:15" x14ac:dyDescent="0.25">
      <c r="A22" s="88" t="s">
        <v>85</v>
      </c>
      <c r="B22" s="89"/>
      <c r="C22" s="89"/>
      <c r="D22" s="89"/>
      <c r="E22" s="89"/>
      <c r="F22" s="89"/>
      <c r="G22" s="89"/>
      <c r="H22" s="89"/>
      <c r="I22" s="89"/>
    </row>
    <row r="24" spans="1:15" x14ac:dyDescent="0.25">
      <c r="A24" s="47" t="s">
        <v>90</v>
      </c>
    </row>
    <row r="25" spans="1:15" ht="13.8" thickBot="1" x14ac:dyDescent="0.3">
      <c r="A25" s="46" t="s">
        <v>86</v>
      </c>
    </row>
    <row r="26" spans="1:15" ht="13.8" thickBot="1" x14ac:dyDescent="0.3">
      <c r="A26" s="82" t="s">
        <v>87</v>
      </c>
      <c r="B26" s="84" t="s">
        <v>83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/>
    </row>
    <row r="27" spans="1:15" ht="13.8" thickBot="1" x14ac:dyDescent="0.3">
      <c r="A27" s="83"/>
      <c r="B27" s="42">
        <v>50</v>
      </c>
      <c r="C27" s="42">
        <v>75</v>
      </c>
      <c r="D27" s="42">
        <v>100</v>
      </c>
      <c r="E27" s="42">
        <v>150</v>
      </c>
      <c r="F27" s="42">
        <v>200</v>
      </c>
      <c r="G27" s="42">
        <v>250</v>
      </c>
      <c r="H27" s="42">
        <v>300</v>
      </c>
      <c r="I27" s="42">
        <v>350</v>
      </c>
      <c r="J27" s="42">
        <v>400</v>
      </c>
      <c r="K27" s="42">
        <v>500</v>
      </c>
      <c r="L27" s="42">
        <v>600</v>
      </c>
      <c r="M27" s="42">
        <v>700</v>
      </c>
      <c r="N27" s="42">
        <v>800</v>
      </c>
      <c r="O27" s="42">
        <v>1000</v>
      </c>
    </row>
    <row r="28" spans="1:15" ht="13.8" thickBot="1" x14ac:dyDescent="0.3">
      <c r="A28" s="43">
        <v>15</v>
      </c>
      <c r="B28" s="42">
        <v>2.7</v>
      </c>
      <c r="C28" s="42">
        <v>2.7</v>
      </c>
      <c r="D28" s="42">
        <v>2.5</v>
      </c>
      <c r="E28" s="42">
        <v>2.4</v>
      </c>
      <c r="F28" s="42">
        <v>2.2999999999999998</v>
      </c>
      <c r="G28" s="42">
        <v>2.2000000000000002</v>
      </c>
      <c r="H28" s="42">
        <v>2.1</v>
      </c>
      <c r="I28" s="42">
        <v>2</v>
      </c>
      <c r="J28" s="42">
        <v>1.9</v>
      </c>
      <c r="K28" s="42">
        <v>1.7</v>
      </c>
      <c r="L28" s="42">
        <v>1.6</v>
      </c>
      <c r="M28" s="42">
        <v>1.5</v>
      </c>
      <c r="N28" s="42">
        <v>1.5</v>
      </c>
      <c r="O28" s="42">
        <v>1.5</v>
      </c>
    </row>
    <row r="29" spans="1:15" ht="13.8" thickBot="1" x14ac:dyDescent="0.3">
      <c r="A29" s="43">
        <v>16</v>
      </c>
      <c r="B29" s="42">
        <v>3.1</v>
      </c>
      <c r="C29" s="42">
        <v>3.1</v>
      </c>
      <c r="D29" s="42">
        <v>2.9</v>
      </c>
      <c r="E29" s="42">
        <v>2.8</v>
      </c>
      <c r="F29" s="42">
        <v>2.7</v>
      </c>
      <c r="G29" s="42">
        <v>2.6</v>
      </c>
      <c r="H29" s="42">
        <v>2.5</v>
      </c>
      <c r="I29" s="42">
        <v>2.4</v>
      </c>
      <c r="J29" s="42">
        <v>2.2999999999999998</v>
      </c>
      <c r="K29" s="42">
        <v>2.1</v>
      </c>
      <c r="L29" s="42">
        <v>2</v>
      </c>
      <c r="M29" s="42">
        <v>1.9</v>
      </c>
      <c r="N29" s="42">
        <v>1.9</v>
      </c>
      <c r="O29" s="42">
        <v>1.9</v>
      </c>
    </row>
    <row r="30" spans="1:15" ht="13.8" thickBot="1" x14ac:dyDescent="0.3">
      <c r="A30" s="43">
        <v>17</v>
      </c>
      <c r="B30" s="42">
        <v>3.6</v>
      </c>
      <c r="C30" s="42">
        <v>3.5</v>
      </c>
      <c r="D30" s="42">
        <v>3.3</v>
      </c>
      <c r="E30" s="42">
        <v>3.2</v>
      </c>
      <c r="F30" s="42">
        <v>3.1</v>
      </c>
      <c r="G30" s="42">
        <v>3</v>
      </c>
      <c r="H30" s="42">
        <v>2.9</v>
      </c>
      <c r="I30" s="42">
        <v>2.8</v>
      </c>
      <c r="J30" s="42">
        <v>2.6</v>
      </c>
      <c r="K30" s="42">
        <v>2.4</v>
      </c>
      <c r="L30" s="42">
        <v>2.2999999999999998</v>
      </c>
      <c r="M30" s="42">
        <v>2.2000000000000002</v>
      </c>
      <c r="N30" s="42">
        <v>2.1</v>
      </c>
      <c r="O30" s="42">
        <v>2.1</v>
      </c>
    </row>
    <row r="31" spans="1:15" ht="13.8" thickBot="1" x14ac:dyDescent="0.3">
      <c r="A31" s="43">
        <v>18</v>
      </c>
      <c r="B31" s="42">
        <v>4.0999999999999996</v>
      </c>
      <c r="C31" s="42">
        <v>3.9</v>
      </c>
      <c r="D31" s="42">
        <v>3.7</v>
      </c>
      <c r="E31" s="42">
        <v>3.6</v>
      </c>
      <c r="F31" s="42">
        <v>3.5</v>
      </c>
      <c r="G31" s="42">
        <v>3.4</v>
      </c>
      <c r="H31" s="42">
        <v>3.3</v>
      </c>
      <c r="I31" s="42">
        <v>3.2</v>
      </c>
      <c r="J31" s="42">
        <v>3</v>
      </c>
      <c r="K31" s="42">
        <v>2.8</v>
      </c>
      <c r="L31" s="42">
        <v>2.7</v>
      </c>
      <c r="M31" s="42">
        <v>2.6</v>
      </c>
      <c r="N31" s="42">
        <v>2.5</v>
      </c>
      <c r="O31" s="42">
        <v>2.4</v>
      </c>
    </row>
    <row r="32" spans="1:15" ht="13.8" thickBot="1" x14ac:dyDescent="0.3">
      <c r="A32" s="43">
        <v>19</v>
      </c>
      <c r="B32" s="42">
        <v>4.5999999999999996</v>
      </c>
      <c r="C32" s="42">
        <v>4.4000000000000004</v>
      </c>
      <c r="D32" s="42">
        <v>4.0999999999999996</v>
      </c>
      <c r="E32" s="42">
        <v>4</v>
      </c>
      <c r="F32" s="42">
        <v>3.9</v>
      </c>
      <c r="G32" s="42">
        <v>3.8</v>
      </c>
      <c r="H32" s="42">
        <v>3.6</v>
      </c>
      <c r="I32" s="42">
        <v>3.5</v>
      </c>
      <c r="J32" s="42">
        <v>3.3</v>
      </c>
      <c r="K32" s="42">
        <v>3.1</v>
      </c>
      <c r="L32" s="42">
        <v>3</v>
      </c>
      <c r="M32" s="42">
        <v>2.9</v>
      </c>
      <c r="N32" s="42">
        <v>2.8</v>
      </c>
      <c r="O32" s="42">
        <v>2.7</v>
      </c>
    </row>
    <row r="33" spans="1:15" ht="13.8" thickBot="1" x14ac:dyDescent="0.3">
      <c r="A33" s="43">
        <v>20</v>
      </c>
      <c r="B33" s="42">
        <v>5.0999999999999996</v>
      </c>
      <c r="C33" s="42">
        <v>4.9000000000000004</v>
      </c>
      <c r="D33" s="42">
        <v>4.5999999999999996</v>
      </c>
      <c r="E33" s="42">
        <v>4.4000000000000004</v>
      </c>
      <c r="F33" s="42">
        <v>4.3</v>
      </c>
      <c r="G33" s="42">
        <v>4.2</v>
      </c>
      <c r="H33" s="42">
        <v>4</v>
      </c>
      <c r="I33" s="42">
        <v>3.9</v>
      </c>
      <c r="J33" s="42">
        <v>3.7</v>
      </c>
      <c r="K33" s="42">
        <v>3.4</v>
      </c>
      <c r="L33" s="42">
        <v>3.3</v>
      </c>
      <c r="M33" s="42">
        <v>3.2</v>
      </c>
      <c r="N33" s="42">
        <v>3.1</v>
      </c>
      <c r="O33" s="42">
        <v>3</v>
      </c>
    </row>
    <row r="34" spans="1:15" ht="13.8" thickBot="1" x14ac:dyDescent="0.3">
      <c r="A34" s="43">
        <v>21</v>
      </c>
      <c r="B34" s="42">
        <v>5.6</v>
      </c>
      <c r="C34" s="42">
        <v>5.4</v>
      </c>
      <c r="D34" s="42">
        <v>5.0999999999999996</v>
      </c>
      <c r="E34" s="42">
        <v>4.9000000000000004</v>
      </c>
      <c r="F34" s="42">
        <v>4.7</v>
      </c>
      <c r="G34" s="42">
        <v>4.5999999999999996</v>
      </c>
      <c r="H34" s="42">
        <v>4.4000000000000004</v>
      </c>
      <c r="I34" s="42">
        <v>4.3</v>
      </c>
      <c r="J34" s="42">
        <v>4.0999999999999996</v>
      </c>
      <c r="K34" s="42">
        <v>3.9</v>
      </c>
      <c r="L34" s="42">
        <v>3.8</v>
      </c>
      <c r="M34" s="42">
        <v>3.7</v>
      </c>
      <c r="N34" s="42">
        <v>3.6</v>
      </c>
      <c r="O34" s="42">
        <v>3.5</v>
      </c>
    </row>
    <row r="35" spans="1:15" ht="13.8" thickBot="1" x14ac:dyDescent="0.3">
      <c r="A35" s="43">
        <v>22</v>
      </c>
      <c r="B35" s="42">
        <v>6.1</v>
      </c>
      <c r="C35" s="42">
        <v>5.9</v>
      </c>
      <c r="D35" s="42">
        <v>5.6</v>
      </c>
      <c r="E35" s="42">
        <v>5.4</v>
      </c>
      <c r="F35" s="42">
        <v>5.0999999999999996</v>
      </c>
      <c r="G35" s="42">
        <v>5</v>
      </c>
      <c r="H35" s="42">
        <v>4.8</v>
      </c>
      <c r="I35" s="42">
        <v>4.7</v>
      </c>
      <c r="J35" s="42">
        <v>4.5</v>
      </c>
      <c r="K35" s="42">
        <v>4.3</v>
      </c>
      <c r="L35" s="42">
        <v>4.2</v>
      </c>
      <c r="M35" s="42">
        <v>4.0999999999999996</v>
      </c>
      <c r="N35" s="42">
        <v>4</v>
      </c>
      <c r="O35" s="42">
        <v>3.9</v>
      </c>
    </row>
    <row r="36" spans="1:15" ht="13.8" thickBot="1" x14ac:dyDescent="0.3">
      <c r="A36" s="43">
        <v>23</v>
      </c>
      <c r="B36" s="42">
        <v>6.6</v>
      </c>
      <c r="C36" s="42">
        <v>6.4</v>
      </c>
      <c r="D36" s="42">
        <v>6.1</v>
      </c>
      <c r="E36" s="42">
        <v>5.9</v>
      </c>
      <c r="F36" s="42">
        <v>5.5</v>
      </c>
      <c r="G36" s="42">
        <v>5.4</v>
      </c>
      <c r="H36" s="42">
        <v>5.2</v>
      </c>
      <c r="I36" s="42">
        <v>5</v>
      </c>
      <c r="J36" s="42">
        <v>4.8</v>
      </c>
      <c r="K36" s="42">
        <v>4.5999999999999996</v>
      </c>
      <c r="L36" s="42">
        <v>4.5</v>
      </c>
      <c r="M36" s="42">
        <v>4.4000000000000004</v>
      </c>
      <c r="N36" s="42">
        <v>4.3</v>
      </c>
      <c r="O36" s="42">
        <v>4.2</v>
      </c>
    </row>
    <row r="37" spans="1:15" ht="13.8" thickBot="1" x14ac:dyDescent="0.3">
      <c r="A37" s="43">
        <v>24</v>
      </c>
      <c r="B37" s="42">
        <v>7.2</v>
      </c>
      <c r="C37" s="42">
        <v>6.9</v>
      </c>
      <c r="D37" s="42">
        <v>6.6</v>
      </c>
      <c r="E37" s="42">
        <v>6.4</v>
      </c>
      <c r="F37" s="42">
        <v>5.9</v>
      </c>
      <c r="G37" s="42">
        <v>5.8</v>
      </c>
      <c r="H37" s="42">
        <v>5.6</v>
      </c>
      <c r="I37" s="42">
        <v>5.4</v>
      </c>
      <c r="J37" s="42">
        <v>5.2</v>
      </c>
      <c r="K37" s="42">
        <v>5</v>
      </c>
      <c r="L37" s="42">
        <v>4.9000000000000004</v>
      </c>
      <c r="M37" s="42">
        <v>4.8</v>
      </c>
      <c r="N37" s="42">
        <v>4.7</v>
      </c>
      <c r="O37" s="42">
        <v>4.5999999999999996</v>
      </c>
    </row>
    <row r="38" spans="1:15" ht="13.8" thickBot="1" x14ac:dyDescent="0.3">
      <c r="A38" s="43">
        <v>25</v>
      </c>
      <c r="B38" s="42">
        <v>7.8</v>
      </c>
      <c r="C38" s="42">
        <v>7.5</v>
      </c>
      <c r="D38" s="42">
        <v>7.1</v>
      </c>
      <c r="E38" s="42">
        <v>6.8</v>
      </c>
      <c r="F38" s="42">
        <v>6.3</v>
      </c>
      <c r="G38" s="42">
        <v>6.2</v>
      </c>
      <c r="H38" s="42">
        <v>6</v>
      </c>
      <c r="I38" s="42">
        <v>5.8</v>
      </c>
      <c r="J38" s="42">
        <v>5.6</v>
      </c>
      <c r="K38" s="42">
        <v>5.4</v>
      </c>
      <c r="L38" s="42">
        <v>5.3</v>
      </c>
      <c r="M38" s="42">
        <v>5.2</v>
      </c>
      <c r="N38" s="42">
        <v>5.0999999999999996</v>
      </c>
      <c r="O38" s="42">
        <v>5</v>
      </c>
    </row>
    <row r="39" spans="1:15" ht="13.8" thickBot="1" x14ac:dyDescent="0.3">
      <c r="A39" s="43">
        <v>26</v>
      </c>
      <c r="B39" s="42">
        <v>8.4</v>
      </c>
      <c r="C39" s="42">
        <v>8</v>
      </c>
      <c r="D39" s="42">
        <v>7.6</v>
      </c>
      <c r="E39" s="42">
        <v>7.3</v>
      </c>
      <c r="F39" s="42">
        <v>6.8</v>
      </c>
      <c r="G39" s="42">
        <v>6.6</v>
      </c>
      <c r="H39" s="42">
        <v>6.4</v>
      </c>
      <c r="I39" s="42">
        <v>6.2</v>
      </c>
      <c r="J39" s="42">
        <v>6</v>
      </c>
      <c r="K39" s="42">
        <v>5.8</v>
      </c>
      <c r="L39" s="42">
        <v>5.7</v>
      </c>
      <c r="M39" s="42">
        <v>5.6</v>
      </c>
      <c r="N39" s="42">
        <v>5.5</v>
      </c>
      <c r="O39" s="42">
        <v>5.4</v>
      </c>
    </row>
    <row r="40" spans="1:15" ht="13.8" thickBot="1" x14ac:dyDescent="0.3">
      <c r="A40" s="43">
        <v>27</v>
      </c>
      <c r="B40" s="42">
        <v>9.1</v>
      </c>
      <c r="C40" s="42">
        <v>8.6999999999999993</v>
      </c>
      <c r="D40" s="42">
        <v>8.1999999999999993</v>
      </c>
      <c r="E40" s="42">
        <v>7.8</v>
      </c>
      <c r="F40" s="42">
        <v>7.3</v>
      </c>
      <c r="G40" s="42">
        <v>7.1</v>
      </c>
      <c r="H40" s="42">
        <v>6.9</v>
      </c>
      <c r="I40" s="42">
        <v>6.7</v>
      </c>
      <c r="J40" s="42">
        <v>6.5</v>
      </c>
      <c r="K40" s="42">
        <v>6.3</v>
      </c>
      <c r="L40" s="42">
        <v>6.2</v>
      </c>
      <c r="M40" s="42">
        <v>5.0999999999999996</v>
      </c>
      <c r="N40" s="42">
        <v>6</v>
      </c>
      <c r="O40" s="42">
        <v>5.9</v>
      </c>
    </row>
    <row r="41" spans="1:15" ht="13.8" thickBot="1" x14ac:dyDescent="0.3">
      <c r="A41" s="43" t="s">
        <v>88</v>
      </c>
      <c r="B41" s="42">
        <v>10</v>
      </c>
      <c r="C41" s="42">
        <v>9.4</v>
      </c>
      <c r="D41" s="42">
        <v>8.8000000000000007</v>
      </c>
      <c r="E41" s="42">
        <v>8.3000000000000007</v>
      </c>
      <c r="F41" s="42">
        <v>7.8</v>
      </c>
      <c r="G41" s="42">
        <v>7.6</v>
      </c>
      <c r="H41" s="42">
        <v>7.4</v>
      </c>
      <c r="I41" s="42">
        <v>7.2</v>
      </c>
      <c r="J41" s="42">
        <v>7</v>
      </c>
      <c r="K41" s="42">
        <v>6.8</v>
      </c>
      <c r="L41" s="42">
        <v>6.7</v>
      </c>
      <c r="M41" s="42">
        <v>6.6</v>
      </c>
      <c r="N41" s="42">
        <v>6.5</v>
      </c>
      <c r="O41" s="42">
        <v>6.4</v>
      </c>
    </row>
    <row r="42" spans="1:15" x14ac:dyDescent="0.25">
      <c r="A42" s="88" t="s">
        <v>89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</row>
    <row r="44" spans="1:15" s="48" customFormat="1" x14ac:dyDescent="0.25">
      <c r="A44" s="47" t="s">
        <v>94</v>
      </c>
    </row>
    <row r="45" spans="1:15" s="48" customFormat="1" ht="13.8" thickBot="1" x14ac:dyDescent="0.3">
      <c r="A45" s="46" t="s">
        <v>92</v>
      </c>
    </row>
    <row r="46" spans="1:15" ht="13.8" thickBot="1" x14ac:dyDescent="0.3">
      <c r="A46" s="82" t="s">
        <v>87</v>
      </c>
      <c r="B46" s="84" t="s">
        <v>83</v>
      </c>
      <c r="C46" s="85"/>
      <c r="D46" s="85"/>
      <c r="E46" s="85"/>
      <c r="F46" s="85"/>
      <c r="G46" s="85"/>
      <c r="H46" s="85"/>
      <c r="I46" s="85"/>
      <c r="J46" s="86"/>
    </row>
    <row r="47" spans="1:15" ht="13.8" thickBot="1" x14ac:dyDescent="0.3">
      <c r="A47" s="83"/>
      <c r="B47" s="42">
        <v>250</v>
      </c>
      <c r="C47" s="42">
        <v>300</v>
      </c>
      <c r="D47" s="42">
        <v>350</v>
      </c>
      <c r="E47" s="42">
        <v>400</v>
      </c>
      <c r="F47" s="42">
        <v>500</v>
      </c>
      <c r="G47" s="42">
        <v>600</v>
      </c>
      <c r="H47" s="42">
        <v>700</v>
      </c>
      <c r="I47" s="42">
        <v>800</v>
      </c>
      <c r="J47" s="42">
        <v>1000</v>
      </c>
    </row>
    <row r="48" spans="1:15" ht="13.8" thickBot="1" x14ac:dyDescent="0.3">
      <c r="A48" s="43">
        <v>10</v>
      </c>
      <c r="B48" s="42">
        <v>0.6</v>
      </c>
      <c r="C48" s="42">
        <v>0.5</v>
      </c>
      <c r="D48" s="42">
        <v>0.4</v>
      </c>
      <c r="E48" s="42">
        <v>0.4</v>
      </c>
      <c r="F48" s="42">
        <v>0.4</v>
      </c>
      <c r="G48" s="42">
        <v>0.4</v>
      </c>
      <c r="H48" s="42">
        <v>0.4</v>
      </c>
      <c r="I48" s="42">
        <v>0.4</v>
      </c>
      <c r="J48" s="42">
        <v>0.4</v>
      </c>
    </row>
    <row r="49" spans="1:15" ht="13.8" thickBot="1" x14ac:dyDescent="0.3">
      <c r="A49" s="43">
        <v>11</v>
      </c>
      <c r="B49" s="42">
        <v>0.6</v>
      </c>
      <c r="C49" s="42">
        <v>0.6</v>
      </c>
      <c r="D49" s="42">
        <v>0.5</v>
      </c>
      <c r="E49" s="42">
        <v>0.5</v>
      </c>
      <c r="F49" s="42">
        <v>0.5</v>
      </c>
      <c r="G49" s="42">
        <v>0.5</v>
      </c>
      <c r="H49" s="42">
        <v>0.5</v>
      </c>
      <c r="I49" s="42">
        <v>0.5</v>
      </c>
      <c r="J49" s="42">
        <v>0.5</v>
      </c>
    </row>
    <row r="50" spans="1:15" ht="13.8" thickBot="1" x14ac:dyDescent="0.3">
      <c r="A50" s="43">
        <v>12</v>
      </c>
      <c r="B50" s="42">
        <v>0.7</v>
      </c>
      <c r="C50" s="42">
        <v>0.6</v>
      </c>
      <c r="D50" s="42">
        <v>0.6</v>
      </c>
      <c r="E50" s="42">
        <v>0.6</v>
      </c>
      <c r="F50" s="42">
        <v>0.6</v>
      </c>
      <c r="G50" s="42">
        <v>0.5</v>
      </c>
      <c r="H50" s="42">
        <v>0.5</v>
      </c>
      <c r="I50" s="42">
        <v>0.5</v>
      </c>
      <c r="J50" s="42">
        <v>0.5</v>
      </c>
    </row>
    <row r="51" spans="1:15" ht="13.8" thickBot="1" x14ac:dyDescent="0.3">
      <c r="A51" s="43">
        <v>13</v>
      </c>
      <c r="B51" s="42">
        <v>0.8</v>
      </c>
      <c r="C51" s="42">
        <v>0.7</v>
      </c>
      <c r="D51" s="42">
        <v>0.6</v>
      </c>
      <c r="E51" s="42">
        <v>0.6</v>
      </c>
      <c r="F51" s="42">
        <v>0.6</v>
      </c>
      <c r="G51" s="42">
        <v>0.5</v>
      </c>
      <c r="H51" s="42">
        <v>0.5</v>
      </c>
      <c r="I51" s="42">
        <v>0.5</v>
      </c>
      <c r="J51" s="42">
        <v>0.5</v>
      </c>
    </row>
    <row r="52" spans="1:15" ht="13.8" thickBot="1" x14ac:dyDescent="0.3">
      <c r="A52" s="43">
        <v>14</v>
      </c>
      <c r="B52" s="42">
        <v>1</v>
      </c>
      <c r="C52" s="42">
        <v>0.8</v>
      </c>
      <c r="D52" s="42">
        <v>0.7</v>
      </c>
      <c r="E52" s="42">
        <v>0.7</v>
      </c>
      <c r="F52" s="42">
        <v>0.6</v>
      </c>
      <c r="G52" s="42">
        <v>0.6</v>
      </c>
      <c r="H52" s="42">
        <v>0.6</v>
      </c>
      <c r="I52" s="42">
        <v>0.6</v>
      </c>
      <c r="J52" s="42">
        <v>0.6</v>
      </c>
    </row>
    <row r="53" spans="1:15" ht="13.8" thickBot="1" x14ac:dyDescent="0.3">
      <c r="A53" s="43">
        <v>15</v>
      </c>
      <c r="B53" s="42">
        <v>1.1000000000000001</v>
      </c>
      <c r="C53" s="42">
        <v>0.9</v>
      </c>
      <c r="D53" s="42">
        <v>0.8</v>
      </c>
      <c r="E53" s="42">
        <v>0.8</v>
      </c>
      <c r="F53" s="42">
        <v>0.8</v>
      </c>
      <c r="G53" s="42">
        <v>0.7</v>
      </c>
      <c r="H53" s="42">
        <v>0.7</v>
      </c>
      <c r="I53" s="42">
        <v>0.7</v>
      </c>
      <c r="J53" s="42">
        <v>0.7</v>
      </c>
    </row>
    <row r="54" spans="1:15" ht="13.8" thickBot="1" x14ac:dyDescent="0.3">
      <c r="A54" s="43">
        <v>16</v>
      </c>
      <c r="B54" s="42">
        <v>1.3</v>
      </c>
      <c r="C54" s="42">
        <v>1.1000000000000001</v>
      </c>
      <c r="D54" s="42">
        <v>1</v>
      </c>
      <c r="E54" s="42">
        <v>1</v>
      </c>
      <c r="F54" s="42">
        <v>0.9</v>
      </c>
      <c r="G54" s="42">
        <v>0.8</v>
      </c>
      <c r="H54" s="42">
        <v>0.8</v>
      </c>
      <c r="I54" s="42">
        <v>0.8</v>
      </c>
      <c r="J54" s="42">
        <v>0.8</v>
      </c>
    </row>
    <row r="55" spans="1:15" ht="13.8" thickBot="1" x14ac:dyDescent="0.3">
      <c r="A55" s="43">
        <v>17</v>
      </c>
      <c r="B55" s="42">
        <v>1.5</v>
      </c>
      <c r="C55" s="42">
        <v>1.3</v>
      </c>
      <c r="D55" s="42">
        <v>1.2</v>
      </c>
      <c r="E55" s="42">
        <v>1.2</v>
      </c>
      <c r="F55" s="42">
        <v>1.1000000000000001</v>
      </c>
      <c r="G55" s="42">
        <v>1</v>
      </c>
      <c r="H55" s="42">
        <v>1</v>
      </c>
      <c r="I55" s="42">
        <v>0.9</v>
      </c>
      <c r="J55" s="42">
        <v>0.9</v>
      </c>
    </row>
    <row r="56" spans="1:15" ht="13.8" thickBot="1" x14ac:dyDescent="0.3">
      <c r="A56" s="43" t="s">
        <v>93</v>
      </c>
      <c r="B56" s="42">
        <v>1.8</v>
      </c>
      <c r="C56" s="42">
        <v>1.5</v>
      </c>
      <c r="D56" s="42">
        <v>1.4</v>
      </c>
      <c r="E56" s="42">
        <v>1.3</v>
      </c>
      <c r="F56" s="42">
        <v>1.3</v>
      </c>
      <c r="G56" s="42">
        <v>1.2</v>
      </c>
      <c r="H56" s="42">
        <v>1.2</v>
      </c>
      <c r="I56" s="42">
        <v>1.1000000000000001</v>
      </c>
      <c r="J56" s="42">
        <v>1</v>
      </c>
    </row>
    <row r="57" spans="1:15" x14ac:dyDescent="0.25">
      <c r="A57" s="88" t="s">
        <v>89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9" spans="1:15" ht="13.8" thickBot="1" x14ac:dyDescent="0.3">
      <c r="A59" s="47" t="s">
        <v>99</v>
      </c>
    </row>
    <row r="60" spans="1:15" ht="13.8" thickBot="1" x14ac:dyDescent="0.3">
      <c r="A60" s="82" t="s">
        <v>87</v>
      </c>
      <c r="B60" s="84" t="s">
        <v>95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6"/>
    </row>
    <row r="61" spans="1:15" ht="13.8" thickBot="1" x14ac:dyDescent="0.3">
      <c r="A61" s="83"/>
      <c r="B61" s="42">
        <v>1</v>
      </c>
      <c r="C61" s="42">
        <v>3</v>
      </c>
      <c r="D61" s="42">
        <v>5</v>
      </c>
      <c r="E61" s="42">
        <v>7</v>
      </c>
      <c r="F61" s="42">
        <v>10</v>
      </c>
      <c r="G61" s="42">
        <v>15</v>
      </c>
      <c r="H61" s="42">
        <v>20</v>
      </c>
      <c r="I61" s="42">
        <v>25</v>
      </c>
      <c r="J61" s="42">
        <v>35</v>
      </c>
      <c r="K61" s="42">
        <v>60</v>
      </c>
      <c r="L61" s="42">
        <v>100</v>
      </c>
      <c r="M61" s="42">
        <v>150</v>
      </c>
      <c r="N61" s="42" t="s">
        <v>96</v>
      </c>
    </row>
    <row r="62" spans="1:15" ht="13.8" thickBot="1" x14ac:dyDescent="0.3">
      <c r="A62" s="43">
        <v>12</v>
      </c>
      <c r="B62" s="42">
        <v>1.4</v>
      </c>
      <c r="C62" s="42">
        <v>1.3</v>
      </c>
      <c r="D62" s="42">
        <v>1.3</v>
      </c>
      <c r="E62" s="42">
        <v>1.2</v>
      </c>
      <c r="F62" s="42">
        <v>1.1000000000000001</v>
      </c>
      <c r="G62" s="42">
        <v>1.1000000000000001</v>
      </c>
      <c r="H62" s="42">
        <v>1</v>
      </c>
      <c r="I62" s="42">
        <v>1</v>
      </c>
      <c r="J62" s="42">
        <v>1</v>
      </c>
      <c r="K62" s="42">
        <v>0.9</v>
      </c>
      <c r="L62" s="42">
        <v>0.8</v>
      </c>
      <c r="M62" s="42">
        <v>0.8</v>
      </c>
      <c r="N62" s="42">
        <v>0.7</v>
      </c>
    </row>
    <row r="63" spans="1:15" ht="13.8" thickBot="1" x14ac:dyDescent="0.3">
      <c r="A63" s="43">
        <v>13</v>
      </c>
      <c r="B63" s="42">
        <v>1.6</v>
      </c>
      <c r="C63" s="42">
        <v>1.5</v>
      </c>
      <c r="D63" s="42">
        <v>1.5</v>
      </c>
      <c r="E63" s="42">
        <v>1.4</v>
      </c>
      <c r="F63" s="42">
        <v>1.3</v>
      </c>
      <c r="G63" s="42">
        <v>1.3</v>
      </c>
      <c r="H63" s="42">
        <v>1.2</v>
      </c>
      <c r="I63" s="42">
        <v>1.4</v>
      </c>
      <c r="J63" s="42">
        <v>1.1000000000000001</v>
      </c>
      <c r="K63" s="42">
        <v>1</v>
      </c>
      <c r="L63" s="42">
        <v>0.9</v>
      </c>
      <c r="M63" s="42">
        <v>0.9</v>
      </c>
      <c r="N63" s="42">
        <v>0.8</v>
      </c>
    </row>
    <row r="64" spans="1:15" ht="13.8" thickBot="1" x14ac:dyDescent="0.3">
      <c r="A64" s="43">
        <v>14</v>
      </c>
      <c r="B64" s="42">
        <v>2.1</v>
      </c>
      <c r="C64" s="42">
        <v>1.8</v>
      </c>
      <c r="D64" s="42">
        <v>1.7</v>
      </c>
      <c r="E64" s="42">
        <v>1.6</v>
      </c>
      <c r="F64" s="42">
        <v>1.5</v>
      </c>
      <c r="G64" s="42">
        <v>1.4</v>
      </c>
      <c r="H64" s="42">
        <v>1.4</v>
      </c>
      <c r="I64" s="42">
        <v>1.3</v>
      </c>
      <c r="J64" s="42">
        <v>1.3</v>
      </c>
      <c r="K64" s="42">
        <v>1.2</v>
      </c>
      <c r="L64" s="42">
        <v>1</v>
      </c>
      <c r="M64" s="42">
        <v>1</v>
      </c>
      <c r="N64" s="42">
        <v>1</v>
      </c>
    </row>
    <row r="65" spans="1:14" ht="13.8" thickBot="1" x14ac:dyDescent="0.3">
      <c r="A65" s="43">
        <v>15</v>
      </c>
      <c r="B65" s="42">
        <v>2.4</v>
      </c>
      <c r="C65" s="42">
        <v>2</v>
      </c>
      <c r="D65" s="42">
        <v>1.9</v>
      </c>
      <c r="E65" s="42">
        <v>1.8</v>
      </c>
      <c r="F65" s="42">
        <v>1.7</v>
      </c>
      <c r="G65" s="42">
        <v>1.6</v>
      </c>
      <c r="H65" s="42">
        <v>1.6</v>
      </c>
      <c r="I65" s="42">
        <v>1.5</v>
      </c>
      <c r="J65" s="42">
        <v>1.4</v>
      </c>
      <c r="K65" s="42">
        <v>1.3</v>
      </c>
      <c r="L65" s="42">
        <v>1.2</v>
      </c>
      <c r="M65" s="42">
        <v>1.1000000000000001</v>
      </c>
      <c r="N65" s="42">
        <v>1.1000000000000001</v>
      </c>
    </row>
    <row r="66" spans="1:14" ht="13.8" thickBot="1" x14ac:dyDescent="0.3">
      <c r="A66" s="43">
        <v>16</v>
      </c>
      <c r="B66" s="42">
        <v>2.4</v>
      </c>
      <c r="C66" s="42">
        <v>2.2999999999999998</v>
      </c>
      <c r="D66" s="42">
        <v>2.2000000000000002</v>
      </c>
      <c r="E66" s="42">
        <v>2.1</v>
      </c>
      <c r="F66" s="42">
        <v>2</v>
      </c>
      <c r="G66" s="42">
        <v>1.9</v>
      </c>
      <c r="H66" s="42">
        <v>1.8</v>
      </c>
      <c r="I66" s="42">
        <v>1.7</v>
      </c>
      <c r="J66" s="42">
        <v>1.6</v>
      </c>
      <c r="K66" s="42">
        <v>1.5</v>
      </c>
      <c r="L66" s="42">
        <v>1.4</v>
      </c>
      <c r="M66" s="42">
        <v>1.3</v>
      </c>
      <c r="N66" s="42">
        <v>1.2</v>
      </c>
    </row>
    <row r="67" spans="1:14" ht="13.8" thickBot="1" x14ac:dyDescent="0.3">
      <c r="A67" s="43">
        <v>17</v>
      </c>
      <c r="B67" s="42">
        <v>2.8</v>
      </c>
      <c r="C67" s="42">
        <v>2.6</v>
      </c>
      <c r="D67" s="42">
        <v>2.5</v>
      </c>
      <c r="E67" s="42">
        <v>2.4</v>
      </c>
      <c r="F67" s="42">
        <v>2.2999999999999998</v>
      </c>
      <c r="G67" s="42">
        <v>2.2000000000000002</v>
      </c>
      <c r="H67" s="42">
        <v>2.1</v>
      </c>
      <c r="I67" s="42">
        <v>1.9</v>
      </c>
      <c r="J67" s="42">
        <v>1.8</v>
      </c>
      <c r="K67" s="42">
        <v>1.7</v>
      </c>
      <c r="L67" s="42">
        <v>1.6</v>
      </c>
      <c r="M67" s="42">
        <v>1.5</v>
      </c>
      <c r="N67" s="42">
        <v>1.4</v>
      </c>
    </row>
    <row r="68" spans="1:14" ht="13.8" thickBot="1" x14ac:dyDescent="0.3">
      <c r="A68" s="43">
        <v>18</v>
      </c>
      <c r="B68" s="42">
        <v>3.2</v>
      </c>
      <c r="C68" s="42">
        <v>3</v>
      </c>
      <c r="D68" s="42">
        <v>2.8</v>
      </c>
      <c r="E68" s="42">
        <v>2.7</v>
      </c>
      <c r="F68" s="42">
        <v>2.6</v>
      </c>
      <c r="G68" s="42">
        <v>2.5</v>
      </c>
      <c r="H68" s="42">
        <v>2.4</v>
      </c>
      <c r="I68" s="42">
        <v>2.1</v>
      </c>
      <c r="J68" s="42">
        <v>2</v>
      </c>
      <c r="K68" s="42">
        <v>1.9</v>
      </c>
      <c r="L68" s="42">
        <v>1.8</v>
      </c>
      <c r="M68" s="42">
        <v>1.7</v>
      </c>
      <c r="N68" s="42">
        <v>1.6</v>
      </c>
    </row>
    <row r="69" spans="1:14" ht="13.8" thickBot="1" x14ac:dyDescent="0.3">
      <c r="A69" s="43">
        <v>19</v>
      </c>
      <c r="B69" s="42">
        <v>3.6</v>
      </c>
      <c r="C69" s="42">
        <v>3.4</v>
      </c>
      <c r="D69" s="42">
        <v>3.1</v>
      </c>
      <c r="E69" s="42">
        <v>3</v>
      </c>
      <c r="F69" s="42">
        <v>2.9</v>
      </c>
      <c r="G69" s="42">
        <v>2.8</v>
      </c>
      <c r="H69" s="42">
        <v>2.7</v>
      </c>
      <c r="I69" s="42">
        <v>2.4</v>
      </c>
      <c r="J69" s="42">
        <v>2.2999999999999998</v>
      </c>
      <c r="K69" s="42">
        <v>2.2000000000000002</v>
      </c>
      <c r="L69" s="42">
        <v>2</v>
      </c>
      <c r="M69" s="42">
        <v>1.9</v>
      </c>
      <c r="N69" s="42">
        <v>1.8</v>
      </c>
    </row>
    <row r="70" spans="1:14" ht="13.8" thickBot="1" x14ac:dyDescent="0.3">
      <c r="A70" s="43">
        <v>20</v>
      </c>
      <c r="B70" s="42">
        <v>4</v>
      </c>
      <c r="C70" s="42">
        <v>3.8</v>
      </c>
      <c r="D70" s="42">
        <v>3.5</v>
      </c>
      <c r="E70" s="42">
        <v>3.3</v>
      </c>
      <c r="F70" s="42">
        <v>3.2</v>
      </c>
      <c r="G70" s="42">
        <v>3.1</v>
      </c>
      <c r="H70" s="42">
        <v>3</v>
      </c>
      <c r="I70" s="42">
        <v>2.7</v>
      </c>
      <c r="J70" s="42">
        <v>2.6</v>
      </c>
      <c r="K70" s="42">
        <v>2.4</v>
      </c>
      <c r="L70" s="42">
        <v>2.2000000000000002</v>
      </c>
      <c r="M70" s="42">
        <v>2.1</v>
      </c>
      <c r="N70" s="42">
        <v>2</v>
      </c>
    </row>
    <row r="71" spans="1:14" ht="13.8" thickBot="1" x14ac:dyDescent="0.3">
      <c r="A71" s="43">
        <v>21</v>
      </c>
      <c r="B71" s="42">
        <v>4.4000000000000004</v>
      </c>
      <c r="C71" s="42">
        <v>4.2</v>
      </c>
      <c r="D71" s="42">
        <v>3.9</v>
      </c>
      <c r="E71" s="42">
        <v>3.6</v>
      </c>
      <c r="F71" s="42">
        <v>3.5</v>
      </c>
      <c r="G71" s="42">
        <v>3.4</v>
      </c>
      <c r="H71" s="42">
        <v>3.3</v>
      </c>
      <c r="I71" s="42">
        <v>3</v>
      </c>
      <c r="J71" s="42">
        <v>2.9</v>
      </c>
      <c r="K71" s="42">
        <v>2.6</v>
      </c>
      <c r="L71" s="42">
        <v>2.4</v>
      </c>
      <c r="M71" s="42">
        <v>2.2999999999999998</v>
      </c>
      <c r="N71" s="42">
        <v>2.2000000000000002</v>
      </c>
    </row>
    <row r="72" spans="1:14" ht="13.8" thickBot="1" x14ac:dyDescent="0.3">
      <c r="A72" s="43">
        <v>22</v>
      </c>
      <c r="B72" s="42">
        <v>4.8</v>
      </c>
      <c r="C72" s="42">
        <v>4.5</v>
      </c>
      <c r="D72" s="42">
        <v>4.3</v>
      </c>
      <c r="E72" s="42">
        <v>4</v>
      </c>
      <c r="F72" s="42">
        <v>3.8</v>
      </c>
      <c r="G72" s="42">
        <v>3.7</v>
      </c>
      <c r="H72" s="42">
        <v>3.6</v>
      </c>
      <c r="I72" s="42">
        <v>3.3</v>
      </c>
      <c r="J72" s="42">
        <v>3.2</v>
      </c>
      <c r="K72" s="42">
        <v>2.9</v>
      </c>
      <c r="L72" s="42">
        <v>2.7</v>
      </c>
      <c r="M72" s="42">
        <v>2.5</v>
      </c>
      <c r="N72" s="42">
        <v>2.4</v>
      </c>
    </row>
    <row r="73" spans="1:14" ht="13.8" thickBot="1" x14ac:dyDescent="0.3">
      <c r="A73" s="43">
        <v>23</v>
      </c>
      <c r="B73" s="42">
        <v>5.2</v>
      </c>
      <c r="C73" s="42">
        <v>5</v>
      </c>
      <c r="D73" s="42">
        <v>4.7</v>
      </c>
      <c r="E73" s="42">
        <v>4.4000000000000004</v>
      </c>
      <c r="F73" s="42">
        <v>4.0999999999999996</v>
      </c>
      <c r="G73" s="42">
        <v>4</v>
      </c>
      <c r="H73" s="42">
        <v>3.9</v>
      </c>
      <c r="I73" s="42">
        <v>3.6</v>
      </c>
      <c r="J73" s="42">
        <v>3.5</v>
      </c>
      <c r="K73" s="42">
        <v>3.2</v>
      </c>
      <c r="L73" s="42">
        <v>3</v>
      </c>
      <c r="M73" s="42">
        <v>2.7</v>
      </c>
      <c r="N73" s="42">
        <v>2.6</v>
      </c>
    </row>
    <row r="74" spans="1:14" ht="13.8" thickBot="1" x14ac:dyDescent="0.3">
      <c r="A74" s="43">
        <v>24</v>
      </c>
      <c r="B74" s="42">
        <v>5.8</v>
      </c>
      <c r="C74" s="42">
        <v>5.4</v>
      </c>
      <c r="D74" s="42">
        <v>5.0999999999999996</v>
      </c>
      <c r="E74" s="42">
        <v>4.8</v>
      </c>
      <c r="F74" s="42">
        <v>4.5</v>
      </c>
      <c r="G74" s="42">
        <v>4.3</v>
      </c>
      <c r="H74" s="42">
        <v>4.2</v>
      </c>
      <c r="I74" s="42">
        <v>3.9</v>
      </c>
      <c r="J74" s="42">
        <v>3.8</v>
      </c>
      <c r="K74" s="42">
        <v>3.5</v>
      </c>
      <c r="L74" s="42">
        <v>3.3</v>
      </c>
      <c r="M74" s="42">
        <v>3</v>
      </c>
      <c r="N74" s="42">
        <v>2.8</v>
      </c>
    </row>
    <row r="75" spans="1:14" ht="13.8" thickBot="1" x14ac:dyDescent="0.3">
      <c r="A75" s="43">
        <v>25</v>
      </c>
      <c r="B75" s="42">
        <v>6.2</v>
      </c>
      <c r="C75" s="42">
        <v>5.8</v>
      </c>
      <c r="D75" s="42">
        <v>5.5</v>
      </c>
      <c r="E75" s="42">
        <v>5.2</v>
      </c>
      <c r="F75" s="42">
        <v>4.9000000000000004</v>
      </c>
      <c r="G75" s="42">
        <v>4.5999999999999996</v>
      </c>
      <c r="H75" s="42">
        <v>4.5</v>
      </c>
      <c r="I75" s="42">
        <v>4.2</v>
      </c>
      <c r="J75" s="42">
        <v>4.0999999999999996</v>
      </c>
      <c r="K75" s="42">
        <v>3.8</v>
      </c>
      <c r="L75" s="42">
        <v>3.6</v>
      </c>
      <c r="M75" s="42">
        <v>3.3</v>
      </c>
      <c r="N75" s="42">
        <v>3</v>
      </c>
    </row>
    <row r="76" spans="1:14" ht="13.8" thickBot="1" x14ac:dyDescent="0.3">
      <c r="A76" s="43">
        <v>26</v>
      </c>
      <c r="B76" s="42">
        <v>6.6</v>
      </c>
      <c r="C76" s="42">
        <v>6.2</v>
      </c>
      <c r="D76" s="42">
        <v>5.9</v>
      </c>
      <c r="E76" s="42">
        <v>5.6</v>
      </c>
      <c r="F76" s="42">
        <v>5.3</v>
      </c>
      <c r="G76" s="42">
        <v>4.9000000000000004</v>
      </c>
      <c r="H76" s="42">
        <v>4.8</v>
      </c>
      <c r="I76" s="42">
        <v>4.5</v>
      </c>
      <c r="J76" s="42">
        <v>4.4000000000000004</v>
      </c>
      <c r="K76" s="42">
        <v>4.0999999999999996</v>
      </c>
      <c r="L76" s="42">
        <v>3.9</v>
      </c>
      <c r="M76" s="42">
        <v>3.6</v>
      </c>
      <c r="N76" s="42">
        <v>3.3</v>
      </c>
    </row>
    <row r="77" spans="1:14" ht="13.8" thickBot="1" x14ac:dyDescent="0.3">
      <c r="A77" s="43">
        <v>27</v>
      </c>
      <c r="B77" s="42">
        <v>7.4</v>
      </c>
      <c r="C77" s="42">
        <v>6.6</v>
      </c>
      <c r="D77" s="42">
        <v>6.3</v>
      </c>
      <c r="E77" s="42">
        <v>6</v>
      </c>
      <c r="F77" s="42">
        <v>5.7</v>
      </c>
      <c r="G77" s="42">
        <v>5.3</v>
      </c>
      <c r="H77" s="42">
        <v>5.0999999999999996</v>
      </c>
      <c r="I77" s="42">
        <v>4.8</v>
      </c>
      <c r="J77" s="42">
        <v>4.7</v>
      </c>
      <c r="K77" s="42">
        <v>4.4000000000000004</v>
      </c>
      <c r="L77" s="42">
        <v>4.2</v>
      </c>
      <c r="M77" s="42">
        <v>3.9</v>
      </c>
      <c r="N77" s="42">
        <v>3.6</v>
      </c>
    </row>
    <row r="78" spans="1:14" x14ac:dyDescent="0.25">
      <c r="A78" s="44" t="s">
        <v>97</v>
      </c>
      <c r="B78" s="82">
        <v>7.6</v>
      </c>
      <c r="C78" s="82">
        <v>7.1</v>
      </c>
      <c r="D78" s="82">
        <v>6.7</v>
      </c>
      <c r="E78" s="82">
        <v>6.4</v>
      </c>
      <c r="F78" s="82">
        <v>6.1</v>
      </c>
      <c r="G78" s="82">
        <v>5.7</v>
      </c>
      <c r="H78" s="82">
        <v>5.5</v>
      </c>
      <c r="I78" s="82">
        <v>5.2</v>
      </c>
      <c r="J78" s="82">
        <v>5</v>
      </c>
      <c r="K78" s="82">
        <v>4.7</v>
      </c>
      <c r="L78" s="82">
        <v>4.5</v>
      </c>
      <c r="M78" s="82">
        <v>4.2</v>
      </c>
      <c r="N78" s="82">
        <v>3.9</v>
      </c>
    </row>
    <row r="79" spans="1:14" ht="13.8" thickBot="1" x14ac:dyDescent="0.3">
      <c r="A79" s="43" t="s">
        <v>98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</row>
    <row r="80" spans="1:14" x14ac:dyDescent="0.25">
      <c r="A80" s="41" t="s">
        <v>133</v>
      </c>
    </row>
    <row r="82" spans="1:16" s="48" customFormat="1" x14ac:dyDescent="0.25">
      <c r="A82" s="47" t="s">
        <v>101</v>
      </c>
    </row>
    <row r="83" spans="1:16" s="48" customFormat="1" ht="13.8" thickBot="1" x14ac:dyDescent="0.3">
      <c r="A83" s="46" t="s">
        <v>100</v>
      </c>
    </row>
    <row r="84" spans="1:16" ht="13.8" thickBot="1" x14ac:dyDescent="0.3">
      <c r="A84" s="82" t="s">
        <v>87</v>
      </c>
      <c r="B84" s="84" t="s">
        <v>95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6"/>
    </row>
    <row r="85" spans="1:16" ht="13.8" thickBot="1" x14ac:dyDescent="0.3">
      <c r="A85" s="83"/>
      <c r="B85" s="42">
        <v>1</v>
      </c>
      <c r="C85" s="42">
        <v>3</v>
      </c>
      <c r="D85" s="42">
        <v>5</v>
      </c>
      <c r="E85" s="42">
        <v>7</v>
      </c>
      <c r="F85" s="42">
        <v>10</v>
      </c>
      <c r="G85" s="42">
        <v>15</v>
      </c>
      <c r="H85" s="42">
        <v>20</v>
      </c>
      <c r="I85" s="42">
        <v>25</v>
      </c>
      <c r="J85" s="42">
        <v>35</v>
      </c>
      <c r="K85" s="42">
        <v>60</v>
      </c>
      <c r="L85" s="42">
        <v>100</v>
      </c>
      <c r="M85" s="42">
        <v>150</v>
      </c>
      <c r="N85" s="42" t="s">
        <v>96</v>
      </c>
    </row>
    <row r="86" spans="1:16" ht="13.8" thickBot="1" x14ac:dyDescent="0.3">
      <c r="A86" s="43">
        <v>14</v>
      </c>
      <c r="B86" s="42">
        <v>4</v>
      </c>
      <c r="C86" s="42">
        <v>3.8</v>
      </c>
      <c r="D86" s="42">
        <v>3.6</v>
      </c>
      <c r="E86" s="42">
        <v>3.4</v>
      </c>
      <c r="F86" s="42">
        <v>3.2</v>
      </c>
      <c r="G86" s="42">
        <v>3</v>
      </c>
      <c r="H86" s="42">
        <v>3</v>
      </c>
      <c r="I86" s="42">
        <v>2.8</v>
      </c>
      <c r="J86" s="42">
        <v>2.8</v>
      </c>
      <c r="K86" s="42">
        <v>2.5</v>
      </c>
      <c r="L86" s="42">
        <v>2.2999999999999998</v>
      </c>
      <c r="M86" s="42">
        <v>2.4</v>
      </c>
      <c r="N86" s="42">
        <v>2.1</v>
      </c>
    </row>
    <row r="87" spans="1:16" ht="13.8" thickBot="1" x14ac:dyDescent="0.3">
      <c r="A87" s="43">
        <v>15</v>
      </c>
      <c r="B87" s="42">
        <v>4.5</v>
      </c>
      <c r="C87" s="42">
        <v>4.3</v>
      </c>
      <c r="D87" s="42">
        <v>4.0999999999999996</v>
      </c>
      <c r="E87" s="42">
        <v>3.9</v>
      </c>
      <c r="F87" s="42">
        <v>3.7</v>
      </c>
      <c r="G87" s="42">
        <v>3.5</v>
      </c>
      <c r="H87" s="42">
        <v>3.4</v>
      </c>
      <c r="I87" s="42">
        <v>3.2</v>
      </c>
      <c r="J87" s="42">
        <v>3.1</v>
      </c>
      <c r="K87" s="42">
        <v>2.8</v>
      </c>
      <c r="L87" s="42">
        <v>2.6</v>
      </c>
      <c r="M87" s="42">
        <v>2.4</v>
      </c>
      <c r="N87" s="42">
        <v>2.2999999999999998</v>
      </c>
    </row>
    <row r="88" spans="1:16" ht="13.8" thickBot="1" x14ac:dyDescent="0.3">
      <c r="A88" s="43">
        <v>16</v>
      </c>
      <c r="B88" s="42">
        <v>5.4</v>
      </c>
      <c r="C88" s="42">
        <v>4.9000000000000004</v>
      </c>
      <c r="D88" s="42">
        <v>4.7</v>
      </c>
      <c r="E88" s="42">
        <v>4.4000000000000004</v>
      </c>
      <c r="F88" s="42">
        <v>4.2</v>
      </c>
      <c r="G88" s="42">
        <v>4</v>
      </c>
      <c r="H88" s="42">
        <v>3.8</v>
      </c>
      <c r="I88" s="42">
        <v>3.6</v>
      </c>
      <c r="J88" s="42">
        <v>3.4</v>
      </c>
      <c r="K88" s="42">
        <v>3.2</v>
      </c>
      <c r="L88" s="42">
        <v>3</v>
      </c>
      <c r="M88" s="42">
        <v>2.8</v>
      </c>
      <c r="N88" s="42">
        <v>2.5</v>
      </c>
    </row>
    <row r="89" spans="1:16" ht="13.8" thickBot="1" x14ac:dyDescent="0.3">
      <c r="A89" s="43">
        <v>17</v>
      </c>
      <c r="B89" s="42">
        <v>5.8</v>
      </c>
      <c r="C89" s="42">
        <v>5.4</v>
      </c>
      <c r="D89" s="42">
        <v>5.2</v>
      </c>
      <c r="E89" s="42">
        <v>4.9000000000000004</v>
      </c>
      <c r="F89" s="42">
        <v>4.7</v>
      </c>
      <c r="G89" s="42">
        <v>4.5</v>
      </c>
      <c r="H89" s="42">
        <v>4.3</v>
      </c>
      <c r="I89" s="42">
        <v>4.0999999999999996</v>
      </c>
      <c r="J89" s="42">
        <v>3.8</v>
      </c>
      <c r="K89" s="42">
        <v>3.6</v>
      </c>
      <c r="L89" s="42">
        <v>3.4</v>
      </c>
      <c r="M89" s="42">
        <v>3.2</v>
      </c>
      <c r="N89" s="42">
        <v>2.8</v>
      </c>
    </row>
    <row r="90" spans="1:16" ht="13.8" thickBot="1" x14ac:dyDescent="0.3">
      <c r="A90" s="43">
        <v>18</v>
      </c>
      <c r="B90" s="42">
        <v>6.5</v>
      </c>
      <c r="C90" s="42">
        <v>6</v>
      </c>
      <c r="D90" s="42">
        <v>5.7</v>
      </c>
      <c r="E90" s="42">
        <v>5.4</v>
      </c>
      <c r="F90" s="42">
        <v>5.2</v>
      </c>
      <c r="G90" s="42">
        <v>5</v>
      </c>
      <c r="H90" s="42">
        <v>4.8</v>
      </c>
      <c r="I90" s="42">
        <v>4.5999999999999996</v>
      </c>
      <c r="J90" s="42">
        <v>4.2</v>
      </c>
      <c r="K90" s="42">
        <v>4</v>
      </c>
      <c r="L90" s="42">
        <v>3.8</v>
      </c>
      <c r="M90" s="42">
        <v>3.4</v>
      </c>
      <c r="N90" s="42">
        <v>3.2</v>
      </c>
    </row>
    <row r="91" spans="1:16" ht="13.8" thickBot="1" x14ac:dyDescent="0.3">
      <c r="A91" s="43">
        <v>19</v>
      </c>
      <c r="B91" s="42">
        <v>7.2</v>
      </c>
      <c r="C91" s="42">
        <v>6.6</v>
      </c>
      <c r="D91" s="42">
        <v>6.2</v>
      </c>
      <c r="E91" s="42">
        <v>6</v>
      </c>
      <c r="F91" s="42">
        <v>5.7</v>
      </c>
      <c r="G91" s="42">
        <v>5.6</v>
      </c>
      <c r="H91" s="42">
        <v>5.3</v>
      </c>
      <c r="I91" s="42">
        <v>5.0999999999999996</v>
      </c>
      <c r="J91" s="42">
        <v>4.7</v>
      </c>
      <c r="K91" s="42">
        <v>4.5</v>
      </c>
      <c r="L91" s="42">
        <v>4.2</v>
      </c>
      <c r="M91" s="42">
        <v>3.8</v>
      </c>
      <c r="N91" s="42">
        <v>3.6</v>
      </c>
    </row>
    <row r="92" spans="1:16" ht="13.8" thickBot="1" x14ac:dyDescent="0.3">
      <c r="A92" s="43">
        <v>20</v>
      </c>
      <c r="B92" s="42">
        <v>8</v>
      </c>
      <c r="C92" s="42">
        <v>7.4</v>
      </c>
      <c r="D92" s="42">
        <v>6.9</v>
      </c>
      <c r="E92" s="42">
        <v>6.6</v>
      </c>
      <c r="F92" s="42">
        <v>6.3</v>
      </c>
      <c r="G92" s="42">
        <v>6.1</v>
      </c>
      <c r="H92" s="42">
        <v>5.8</v>
      </c>
      <c r="I92" s="42">
        <v>5.6</v>
      </c>
      <c r="J92" s="42">
        <v>5.3</v>
      </c>
      <c r="K92" s="42">
        <v>5</v>
      </c>
      <c r="L92" s="42">
        <v>4.8</v>
      </c>
      <c r="M92" s="42">
        <v>4.2</v>
      </c>
      <c r="N92" s="42">
        <v>4</v>
      </c>
    </row>
    <row r="93" spans="1:16" ht="13.8" thickBot="1" x14ac:dyDescent="0.3">
      <c r="A93" s="43">
        <v>21</v>
      </c>
      <c r="B93" s="42">
        <v>8.8000000000000007</v>
      </c>
      <c r="C93" s="42">
        <v>8.1999999999999993</v>
      </c>
      <c r="D93" s="42">
        <v>7.6</v>
      </c>
      <c r="E93" s="42">
        <v>7.3</v>
      </c>
      <c r="F93" s="42">
        <v>6.9</v>
      </c>
      <c r="G93" s="42">
        <v>6.7</v>
      </c>
      <c r="H93" s="42">
        <v>6.4</v>
      </c>
      <c r="I93" s="42">
        <v>6.1</v>
      </c>
      <c r="J93" s="42">
        <v>5.7</v>
      </c>
      <c r="K93" s="42">
        <v>5.5</v>
      </c>
      <c r="L93" s="42">
        <v>5</v>
      </c>
      <c r="M93" s="42">
        <v>4.5999999999999996</v>
      </c>
      <c r="N93" s="42">
        <v>4.4000000000000004</v>
      </c>
    </row>
    <row r="94" spans="1:16" ht="13.8" thickBot="1" x14ac:dyDescent="0.3">
      <c r="A94" s="43">
        <v>22</v>
      </c>
      <c r="B94" s="42">
        <v>9.6</v>
      </c>
      <c r="C94" s="42">
        <v>9</v>
      </c>
      <c r="D94" s="42">
        <v>8.3000000000000007</v>
      </c>
      <c r="E94" s="42">
        <v>8</v>
      </c>
      <c r="F94" s="42">
        <v>7.5</v>
      </c>
      <c r="G94" s="42">
        <v>7.3</v>
      </c>
      <c r="H94" s="42">
        <v>7</v>
      </c>
      <c r="I94" s="42">
        <v>6.6</v>
      </c>
      <c r="J94" s="42">
        <v>6.2</v>
      </c>
      <c r="K94" s="42">
        <v>6</v>
      </c>
      <c r="L94" s="42">
        <v>5.4</v>
      </c>
      <c r="M94" s="42">
        <v>5</v>
      </c>
      <c r="N94" s="42">
        <v>4.8</v>
      </c>
    </row>
    <row r="95" spans="1:16" ht="13.8" thickBot="1" x14ac:dyDescent="0.3">
      <c r="A95" s="43">
        <v>23</v>
      </c>
      <c r="B95" s="42">
        <v>10.5</v>
      </c>
      <c r="C95" s="42">
        <v>9.8000000000000007</v>
      </c>
      <c r="D95" s="42">
        <v>9</v>
      </c>
      <c r="E95" s="55">
        <v>8.6999999999999993</v>
      </c>
      <c r="F95" s="55">
        <v>8.1999999999999993</v>
      </c>
      <c r="G95" s="42">
        <v>7.9</v>
      </c>
      <c r="H95" s="42">
        <v>7.6</v>
      </c>
      <c r="I95" s="42">
        <v>7.4</v>
      </c>
      <c r="J95" s="42">
        <v>6.7</v>
      </c>
      <c r="K95" s="42">
        <v>6.5</v>
      </c>
      <c r="L95" s="42">
        <v>5.9</v>
      </c>
      <c r="M95" s="42">
        <v>5.5</v>
      </c>
      <c r="N95" s="42">
        <v>5.2</v>
      </c>
      <c r="P95">
        <f>F95+(E95-F95)/(F85-E85)*(F85-основн!F18)</f>
        <v>8.2833333333333332</v>
      </c>
    </row>
    <row r="96" spans="1:16" ht="13.8" thickBot="1" x14ac:dyDescent="0.3">
      <c r="A96" s="43">
        <v>24</v>
      </c>
      <c r="B96" s="42">
        <v>11.4</v>
      </c>
      <c r="C96" s="42">
        <v>10.6</v>
      </c>
      <c r="D96" s="42">
        <v>9.8000000000000007</v>
      </c>
      <c r="E96" s="42">
        <v>9.4</v>
      </c>
      <c r="F96" s="42">
        <v>8.9</v>
      </c>
      <c r="G96" s="42">
        <v>8.5</v>
      </c>
      <c r="H96" s="42">
        <v>8.1999999999999993</v>
      </c>
      <c r="I96" s="42">
        <v>7.7</v>
      </c>
      <c r="J96" s="42">
        <v>7.3</v>
      </c>
      <c r="K96" s="42">
        <v>7</v>
      </c>
      <c r="L96" s="42">
        <v>6.4</v>
      </c>
      <c r="M96" s="42">
        <v>6</v>
      </c>
      <c r="N96" s="42">
        <v>5.6</v>
      </c>
    </row>
    <row r="97" spans="1:14" ht="13.8" thickBot="1" x14ac:dyDescent="0.3">
      <c r="A97" s="43">
        <v>25</v>
      </c>
      <c r="B97" s="42">
        <v>12.3</v>
      </c>
      <c r="C97" s="42">
        <v>11.4</v>
      </c>
      <c r="D97" s="42">
        <v>10.6</v>
      </c>
      <c r="E97" s="42">
        <v>10.199999999999999</v>
      </c>
      <c r="F97" s="42">
        <v>9.6999999999999993</v>
      </c>
      <c r="G97" s="42">
        <v>9.1</v>
      </c>
      <c r="H97" s="42">
        <v>8.8000000000000007</v>
      </c>
      <c r="I97" s="42">
        <v>8.3000000000000007</v>
      </c>
      <c r="J97" s="42">
        <v>7.9</v>
      </c>
      <c r="K97" s="42">
        <v>7.5</v>
      </c>
      <c r="L97" s="42">
        <v>6.9</v>
      </c>
      <c r="M97" s="42">
        <v>6.5</v>
      </c>
      <c r="N97" s="42">
        <v>6.1</v>
      </c>
    </row>
    <row r="98" spans="1:14" ht="13.8" thickBot="1" x14ac:dyDescent="0.3">
      <c r="A98" s="43">
        <v>26</v>
      </c>
      <c r="B98" s="42">
        <v>13.2</v>
      </c>
      <c r="C98" s="42">
        <v>12.2</v>
      </c>
      <c r="D98" s="42">
        <v>11.3</v>
      </c>
      <c r="E98" s="42">
        <v>11</v>
      </c>
      <c r="F98" s="42">
        <v>10.5</v>
      </c>
      <c r="G98" s="42">
        <v>9.8000000000000007</v>
      </c>
      <c r="H98" s="42">
        <v>9.5</v>
      </c>
      <c r="I98" s="42">
        <v>9</v>
      </c>
      <c r="J98" s="42">
        <v>8.5</v>
      </c>
      <c r="K98" s="42">
        <v>8</v>
      </c>
      <c r="L98" s="42">
        <v>7.4</v>
      </c>
      <c r="M98" s="42">
        <v>7</v>
      </c>
      <c r="N98" s="42">
        <v>6.6</v>
      </c>
    </row>
    <row r="99" spans="1:14" ht="13.8" thickBot="1" x14ac:dyDescent="0.3">
      <c r="A99" s="43">
        <v>27</v>
      </c>
      <c r="B99" s="42">
        <v>14.4</v>
      </c>
      <c r="C99" s="42">
        <v>13.2</v>
      </c>
      <c r="D99" s="42">
        <v>12.3</v>
      </c>
      <c r="E99" s="42">
        <v>11.8</v>
      </c>
      <c r="F99" s="42">
        <v>11.3</v>
      </c>
      <c r="G99" s="42">
        <v>10.5</v>
      </c>
      <c r="H99" s="42">
        <v>10.199999999999999</v>
      </c>
      <c r="I99" s="42">
        <v>9.6999999999999993</v>
      </c>
      <c r="J99" s="42">
        <v>9.1999999999999993</v>
      </c>
      <c r="K99" s="42">
        <v>8.6</v>
      </c>
      <c r="L99" s="42">
        <v>7</v>
      </c>
      <c r="M99" s="42">
        <v>7.5</v>
      </c>
      <c r="N99" s="42">
        <v>7.1</v>
      </c>
    </row>
    <row r="100" spans="1:14" ht="13.8" thickBot="1" x14ac:dyDescent="0.3">
      <c r="A100" s="43" t="s">
        <v>88</v>
      </c>
      <c r="B100" s="42">
        <v>15.2</v>
      </c>
      <c r="C100" s="42">
        <v>14.2</v>
      </c>
      <c r="D100" s="42">
        <v>13.2</v>
      </c>
      <c r="E100" s="42">
        <v>12.6</v>
      </c>
      <c r="F100" s="42">
        <v>12.1</v>
      </c>
      <c r="G100" s="42">
        <v>11.3</v>
      </c>
      <c r="H100" s="42">
        <v>11</v>
      </c>
      <c r="I100" s="42">
        <v>10.6</v>
      </c>
      <c r="J100" s="42">
        <v>10</v>
      </c>
      <c r="K100" s="42">
        <v>9.3000000000000007</v>
      </c>
      <c r="L100" s="42">
        <v>8.6</v>
      </c>
      <c r="M100" s="42">
        <v>8</v>
      </c>
      <c r="N100" s="42">
        <v>7.6</v>
      </c>
    </row>
    <row r="101" spans="1:14" x14ac:dyDescent="0.25">
      <c r="A101" s="41" t="s">
        <v>133</v>
      </c>
    </row>
    <row r="103" spans="1:14" x14ac:dyDescent="0.25">
      <c r="A103" s="46" t="s">
        <v>102</v>
      </c>
    </row>
    <row r="104" spans="1:14" ht="13.8" thickBot="1" x14ac:dyDescent="0.3">
      <c r="A104" s="46" t="s">
        <v>103</v>
      </c>
    </row>
    <row r="105" spans="1:14" ht="13.8" thickBot="1" x14ac:dyDescent="0.3">
      <c r="A105" s="82" t="s">
        <v>87</v>
      </c>
      <c r="B105" s="84" t="s">
        <v>95</v>
      </c>
      <c r="C105" s="85"/>
      <c r="D105" s="85"/>
      <c r="E105" s="85"/>
      <c r="F105" s="85"/>
      <c r="G105" s="85"/>
      <c r="H105" s="85"/>
      <c r="I105" s="86"/>
    </row>
    <row r="106" spans="1:14" x14ac:dyDescent="0.25">
      <c r="A106" s="87"/>
      <c r="B106" s="82">
        <v>20</v>
      </c>
      <c r="C106" s="82">
        <v>25</v>
      </c>
      <c r="D106" s="82">
        <v>30</v>
      </c>
      <c r="E106" s="82">
        <v>35</v>
      </c>
      <c r="F106" s="82">
        <v>40</v>
      </c>
      <c r="G106" s="82">
        <v>50</v>
      </c>
      <c r="H106" s="82">
        <v>70</v>
      </c>
      <c r="I106" s="45">
        <v>100</v>
      </c>
    </row>
    <row r="107" spans="1:14" ht="13.8" thickBot="1" x14ac:dyDescent="0.3">
      <c r="A107" s="83"/>
      <c r="B107" s="83"/>
      <c r="C107" s="83"/>
      <c r="D107" s="83"/>
      <c r="E107" s="83"/>
      <c r="F107" s="83"/>
      <c r="G107" s="83"/>
      <c r="H107" s="83"/>
      <c r="I107" s="42" t="s">
        <v>104</v>
      </c>
    </row>
    <row r="108" spans="1:14" ht="13.8" thickBot="1" x14ac:dyDescent="0.3">
      <c r="A108" s="43">
        <v>10</v>
      </c>
      <c r="B108" s="42">
        <v>0.7</v>
      </c>
      <c r="C108" s="42">
        <v>0.7</v>
      </c>
      <c r="D108" s="42">
        <v>0.6</v>
      </c>
      <c r="E108" s="42">
        <v>0.6</v>
      </c>
      <c r="F108" s="42">
        <v>0.6</v>
      </c>
      <c r="G108" s="42">
        <v>0.6</v>
      </c>
      <c r="H108" s="42">
        <v>0.5</v>
      </c>
      <c r="I108" s="42">
        <v>0.4</v>
      </c>
    </row>
    <row r="109" spans="1:14" ht="13.8" thickBot="1" x14ac:dyDescent="0.3">
      <c r="A109" s="43">
        <v>11</v>
      </c>
      <c r="B109" s="42">
        <v>0.9</v>
      </c>
      <c r="C109" s="42">
        <v>0.9</v>
      </c>
      <c r="D109" s="42">
        <v>0.8</v>
      </c>
      <c r="E109" s="42">
        <v>0.8</v>
      </c>
      <c r="F109" s="42">
        <v>0.8</v>
      </c>
      <c r="G109" s="42">
        <v>0.8</v>
      </c>
      <c r="H109" s="42">
        <v>0.8</v>
      </c>
      <c r="I109" s="42">
        <v>0.8</v>
      </c>
    </row>
    <row r="110" spans="1:14" ht="13.8" thickBot="1" x14ac:dyDescent="0.3">
      <c r="A110" s="43">
        <v>12</v>
      </c>
      <c r="B110" s="42">
        <v>1.1000000000000001</v>
      </c>
      <c r="C110" s="42">
        <v>1.1000000000000001</v>
      </c>
      <c r="D110" s="42">
        <v>1</v>
      </c>
      <c r="E110" s="42">
        <v>1</v>
      </c>
      <c r="F110" s="42">
        <v>1</v>
      </c>
      <c r="G110" s="42">
        <v>1</v>
      </c>
      <c r="H110" s="42">
        <v>0.9</v>
      </c>
      <c r="I110" s="42">
        <v>0.8</v>
      </c>
    </row>
    <row r="111" spans="1:14" ht="13.8" thickBot="1" x14ac:dyDescent="0.3">
      <c r="A111" s="43">
        <v>13</v>
      </c>
      <c r="B111" s="42">
        <v>1.3</v>
      </c>
      <c r="C111" s="42">
        <v>1.3</v>
      </c>
      <c r="D111" s="42">
        <v>1.2</v>
      </c>
      <c r="E111" s="42">
        <v>1.2</v>
      </c>
      <c r="F111" s="42">
        <v>1.2</v>
      </c>
      <c r="G111" s="42">
        <v>1.2</v>
      </c>
      <c r="H111" s="42">
        <v>1.4</v>
      </c>
      <c r="I111" s="42">
        <v>1</v>
      </c>
    </row>
    <row r="112" spans="1:14" ht="13.8" thickBot="1" x14ac:dyDescent="0.3">
      <c r="A112" s="43">
        <v>14</v>
      </c>
      <c r="B112" s="42">
        <v>1.7</v>
      </c>
      <c r="C112" s="42">
        <v>1.7</v>
      </c>
      <c r="D112" s="42">
        <v>1.5</v>
      </c>
      <c r="E112" s="42">
        <v>1.5</v>
      </c>
      <c r="F112" s="42">
        <v>1.5</v>
      </c>
      <c r="G112" s="42">
        <v>1.4</v>
      </c>
      <c r="H112" s="42">
        <v>1.3</v>
      </c>
      <c r="I112" s="42">
        <v>1.2</v>
      </c>
    </row>
    <row r="113" spans="1:9" ht="13.8" thickBot="1" x14ac:dyDescent="0.3">
      <c r="A113" s="43">
        <v>15</v>
      </c>
      <c r="B113" s="42">
        <v>2</v>
      </c>
      <c r="C113" s="42">
        <v>2</v>
      </c>
      <c r="D113" s="42">
        <v>1.9</v>
      </c>
      <c r="E113" s="42">
        <v>1.9</v>
      </c>
      <c r="F113" s="42">
        <v>1.8</v>
      </c>
      <c r="G113" s="42">
        <v>1.7</v>
      </c>
      <c r="H113" s="42">
        <v>1.5</v>
      </c>
      <c r="I113" s="42">
        <v>1.4</v>
      </c>
    </row>
    <row r="114" spans="1:9" ht="13.8" thickBot="1" x14ac:dyDescent="0.3">
      <c r="A114" s="43">
        <v>16</v>
      </c>
      <c r="B114" s="42">
        <v>2.4</v>
      </c>
      <c r="C114" s="42">
        <v>2.2999999999999998</v>
      </c>
      <c r="D114" s="42">
        <v>2.1</v>
      </c>
      <c r="E114" s="42">
        <v>2.1</v>
      </c>
      <c r="F114" s="42">
        <v>2</v>
      </c>
      <c r="G114" s="42">
        <v>1.9</v>
      </c>
      <c r="H114" s="42">
        <v>1.8</v>
      </c>
      <c r="I114" s="42">
        <v>1.7</v>
      </c>
    </row>
    <row r="115" spans="1:9" ht="13.8" thickBot="1" x14ac:dyDescent="0.3">
      <c r="A115" s="43">
        <v>17</v>
      </c>
      <c r="B115" s="42">
        <v>2.9</v>
      </c>
      <c r="C115" s="42">
        <v>2.8</v>
      </c>
      <c r="D115" s="42">
        <v>2.5</v>
      </c>
      <c r="E115" s="42">
        <v>2.4</v>
      </c>
      <c r="F115" s="42">
        <v>2.2999999999999998</v>
      </c>
      <c r="G115" s="42">
        <v>2.2000000000000002</v>
      </c>
      <c r="H115" s="42">
        <v>2.1</v>
      </c>
      <c r="I115" s="42">
        <v>2</v>
      </c>
    </row>
    <row r="116" spans="1:9" ht="13.8" thickBot="1" x14ac:dyDescent="0.3">
      <c r="A116" s="43" t="s">
        <v>93</v>
      </c>
      <c r="B116" s="42">
        <v>3.3</v>
      </c>
      <c r="C116" s="42">
        <v>3.1</v>
      </c>
      <c r="D116" s="42">
        <v>2.9</v>
      </c>
      <c r="E116" s="42">
        <v>2.8</v>
      </c>
      <c r="F116" s="42">
        <v>2.6</v>
      </c>
      <c r="G116" s="42">
        <v>2.5</v>
      </c>
      <c r="H116" s="42">
        <v>2.4</v>
      </c>
      <c r="I116" s="42">
        <v>2.2999999999999998</v>
      </c>
    </row>
    <row r="117" spans="1:9" x14ac:dyDescent="0.25">
      <c r="A117" s="41" t="s">
        <v>133</v>
      </c>
    </row>
  </sheetData>
  <mergeCells count="43">
    <mergeCell ref="A2:A3"/>
    <mergeCell ref="B2:I2"/>
    <mergeCell ref="B20:B21"/>
    <mergeCell ref="C20:C21"/>
    <mergeCell ref="D20:D21"/>
    <mergeCell ref="E20:E21"/>
    <mergeCell ref="F20:F21"/>
    <mergeCell ref="G20:G21"/>
    <mergeCell ref="H20:H21"/>
    <mergeCell ref="I20:I21"/>
    <mergeCell ref="A22:I22"/>
    <mergeCell ref="A26:A27"/>
    <mergeCell ref="B26:O26"/>
    <mergeCell ref="A42:O42"/>
    <mergeCell ref="A46:A47"/>
    <mergeCell ref="B46:J46"/>
    <mergeCell ref="N78:N79"/>
    <mergeCell ref="A57:O57"/>
    <mergeCell ref="A60:A61"/>
    <mergeCell ref="B60:N60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H106:H107"/>
    <mergeCell ref="A84:A85"/>
    <mergeCell ref="B84:N84"/>
    <mergeCell ref="A105:A107"/>
    <mergeCell ref="B105:I105"/>
    <mergeCell ref="B106:B107"/>
    <mergeCell ref="C106:C107"/>
    <mergeCell ref="D106:D107"/>
    <mergeCell ref="E106:E107"/>
    <mergeCell ref="F106:F107"/>
    <mergeCell ref="G106:G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19" sqref="D19"/>
    </sheetView>
  </sheetViews>
  <sheetFormatPr defaultRowHeight="13.2" x14ac:dyDescent="0.25"/>
  <sheetData>
    <row r="1" spans="1:6" ht="27.6" customHeight="1" thickBot="1" x14ac:dyDescent="0.3">
      <c r="A1" s="90" t="s">
        <v>5</v>
      </c>
      <c r="B1" s="92" t="s">
        <v>6</v>
      </c>
      <c r="C1" s="94" t="s">
        <v>7</v>
      </c>
      <c r="D1" s="95"/>
      <c r="E1" s="94" t="s">
        <v>8</v>
      </c>
      <c r="F1" s="95"/>
    </row>
    <row r="2" spans="1:6" ht="47.4" customHeight="1" thickBot="1" x14ac:dyDescent="0.3">
      <c r="A2" s="91"/>
      <c r="B2" s="93"/>
      <c r="C2" s="1" t="s">
        <v>9</v>
      </c>
      <c r="D2" s="1" t="s">
        <v>10</v>
      </c>
      <c r="E2" s="1" t="s">
        <v>9</v>
      </c>
      <c r="F2" s="1" t="s">
        <v>10</v>
      </c>
    </row>
    <row r="3" spans="1:6" x14ac:dyDescent="0.25">
      <c r="A3" s="2" t="s">
        <v>0</v>
      </c>
      <c r="B3" s="3" t="s">
        <v>11</v>
      </c>
      <c r="C3" s="4" t="s">
        <v>13</v>
      </c>
      <c r="D3" s="4" t="s">
        <v>13</v>
      </c>
      <c r="E3" s="4" t="s">
        <v>13</v>
      </c>
      <c r="F3" s="4" t="s">
        <v>13</v>
      </c>
    </row>
    <row r="4" spans="1:6" x14ac:dyDescent="0.25">
      <c r="A4" s="5"/>
      <c r="B4" s="5" t="s">
        <v>12</v>
      </c>
      <c r="C4" s="5" t="s">
        <v>13</v>
      </c>
      <c r="D4" s="5" t="s">
        <v>13</v>
      </c>
      <c r="E4" s="5" t="s">
        <v>13</v>
      </c>
      <c r="F4" s="5" t="s">
        <v>13</v>
      </c>
    </row>
    <row r="5" spans="1:6" ht="13.8" thickBot="1" x14ac:dyDescent="0.3">
      <c r="A5" s="7"/>
      <c r="B5" s="7" t="s">
        <v>14</v>
      </c>
      <c r="C5" s="7" t="s">
        <v>13</v>
      </c>
      <c r="D5" s="7" t="s">
        <v>13</v>
      </c>
      <c r="E5" s="7">
        <v>1</v>
      </c>
      <c r="F5" s="7">
        <v>25</v>
      </c>
    </row>
    <row r="6" spans="1:6" ht="13.8" thickBot="1" x14ac:dyDescent="0.3">
      <c r="A6" s="2" t="s">
        <v>1</v>
      </c>
      <c r="B6" s="3" t="s">
        <v>11</v>
      </c>
      <c r="C6" s="4" t="s">
        <v>13</v>
      </c>
      <c r="D6" s="4" t="s">
        <v>13</v>
      </c>
      <c r="E6" s="4">
        <v>3</v>
      </c>
      <c r="F6" s="4">
        <f t="shared" ref="F6:F15" si="0">F5+E5*10</f>
        <v>35</v>
      </c>
    </row>
    <row r="7" spans="1:6" ht="13.8" thickBot="1" x14ac:dyDescent="0.3">
      <c r="A7" s="5"/>
      <c r="B7" s="5" t="s">
        <v>12</v>
      </c>
      <c r="C7" s="5" t="s">
        <v>13</v>
      </c>
      <c r="D7" s="5" t="s">
        <v>13</v>
      </c>
      <c r="E7" s="5">
        <v>3</v>
      </c>
      <c r="F7" s="4">
        <f t="shared" si="0"/>
        <v>65</v>
      </c>
    </row>
    <row r="8" spans="1:6" ht="13.8" thickBot="1" x14ac:dyDescent="0.3">
      <c r="A8" s="7"/>
      <c r="B8" s="7" t="s">
        <v>14</v>
      </c>
      <c r="C8" s="7">
        <v>0.1</v>
      </c>
      <c r="D8" s="7">
        <v>1</v>
      </c>
      <c r="E8" s="7">
        <v>3</v>
      </c>
      <c r="F8" s="4">
        <f t="shared" si="0"/>
        <v>95</v>
      </c>
    </row>
    <row r="9" spans="1:6" ht="13.8" thickBot="1" x14ac:dyDescent="0.3">
      <c r="A9" s="2" t="s">
        <v>2</v>
      </c>
      <c r="B9" s="3" t="s">
        <v>11</v>
      </c>
      <c r="C9" s="4">
        <v>0.2</v>
      </c>
      <c r="D9" s="4">
        <f t="shared" ref="D9:D15" si="1">D8+C8*10</f>
        <v>2</v>
      </c>
      <c r="E9" s="4">
        <v>4</v>
      </c>
      <c r="F9" s="4">
        <f t="shared" si="0"/>
        <v>125</v>
      </c>
    </row>
    <row r="10" spans="1:6" ht="13.8" thickBot="1" x14ac:dyDescent="0.3">
      <c r="A10" s="5"/>
      <c r="B10" s="5" t="s">
        <v>12</v>
      </c>
      <c r="C10" s="5">
        <v>0.3</v>
      </c>
      <c r="D10" s="4">
        <f t="shared" si="1"/>
        <v>4</v>
      </c>
      <c r="E10" s="5">
        <v>5</v>
      </c>
      <c r="F10" s="4">
        <f t="shared" si="0"/>
        <v>165</v>
      </c>
    </row>
    <row r="11" spans="1:6" ht="13.8" thickBot="1" x14ac:dyDescent="0.3">
      <c r="A11" s="7"/>
      <c r="B11" s="7" t="s">
        <v>14</v>
      </c>
      <c r="C11" s="7">
        <v>0.4</v>
      </c>
      <c r="D11" s="4">
        <f t="shared" si="1"/>
        <v>7</v>
      </c>
      <c r="E11" s="7">
        <v>6</v>
      </c>
      <c r="F11" s="4">
        <f t="shared" si="0"/>
        <v>215</v>
      </c>
    </row>
    <row r="12" spans="1:6" ht="13.8" thickBot="1" x14ac:dyDescent="0.3">
      <c r="A12" s="2" t="s">
        <v>3</v>
      </c>
      <c r="B12" s="3" t="s">
        <v>11</v>
      </c>
      <c r="C12" s="4">
        <v>0.5</v>
      </c>
      <c r="D12" s="4">
        <f t="shared" si="1"/>
        <v>11</v>
      </c>
      <c r="E12" s="4">
        <v>5</v>
      </c>
      <c r="F12" s="4">
        <f t="shared" si="0"/>
        <v>275</v>
      </c>
    </row>
    <row r="13" spans="1:6" ht="13.8" thickBot="1" x14ac:dyDescent="0.3">
      <c r="A13" s="5"/>
      <c r="B13" s="5" t="s">
        <v>12</v>
      </c>
      <c r="C13" s="5">
        <v>0.5</v>
      </c>
      <c r="D13" s="4">
        <f t="shared" si="1"/>
        <v>16</v>
      </c>
      <c r="E13" s="5">
        <v>5</v>
      </c>
      <c r="F13" s="4">
        <f t="shared" si="0"/>
        <v>325</v>
      </c>
    </row>
    <row r="14" spans="1:6" ht="13.8" thickBot="1" x14ac:dyDescent="0.3">
      <c r="A14" s="7"/>
      <c r="B14" s="7" t="s">
        <v>14</v>
      </c>
      <c r="C14" s="7">
        <v>0.4</v>
      </c>
      <c r="D14" s="4">
        <f t="shared" si="1"/>
        <v>21</v>
      </c>
      <c r="E14" s="7">
        <v>3</v>
      </c>
      <c r="F14" s="4">
        <f t="shared" si="0"/>
        <v>375</v>
      </c>
    </row>
    <row r="15" spans="1:6" x14ac:dyDescent="0.25">
      <c r="A15" s="2" t="s">
        <v>4</v>
      </c>
      <c r="B15" s="3" t="s">
        <v>11</v>
      </c>
      <c r="C15" s="4">
        <v>0.1</v>
      </c>
      <c r="D15" s="4">
        <f t="shared" si="1"/>
        <v>25</v>
      </c>
      <c r="E15" s="4">
        <v>1</v>
      </c>
      <c r="F15" s="4">
        <f t="shared" si="0"/>
        <v>405</v>
      </c>
    </row>
    <row r="16" spans="1:6" x14ac:dyDescent="0.25">
      <c r="A16" s="5"/>
      <c r="B16" s="5" t="s">
        <v>12</v>
      </c>
      <c r="C16" s="5" t="s">
        <v>13</v>
      </c>
      <c r="D16" s="5" t="s">
        <v>13</v>
      </c>
      <c r="E16" s="5" t="s">
        <v>13</v>
      </c>
      <c r="F16" s="5" t="s">
        <v>13</v>
      </c>
    </row>
    <row r="17" spans="1:6" x14ac:dyDescent="0.25">
      <c r="A17" s="7"/>
      <c r="B17" s="7" t="s">
        <v>14</v>
      </c>
      <c r="C17" s="7" t="s">
        <v>13</v>
      </c>
      <c r="D17" s="7" t="s">
        <v>13</v>
      </c>
      <c r="E17" s="7" t="s">
        <v>13</v>
      </c>
      <c r="F17" s="7" t="s">
        <v>13</v>
      </c>
    </row>
    <row r="18" spans="1:6" ht="27" thickBot="1" x14ac:dyDescent="0.3">
      <c r="A18" s="6" t="s">
        <v>16</v>
      </c>
      <c r="B18" s="6"/>
      <c r="C18" s="6" t="s">
        <v>13</v>
      </c>
      <c r="D18" s="6">
        <f>D15</f>
        <v>25</v>
      </c>
      <c r="E18" s="6" t="s">
        <v>13</v>
      </c>
      <c r="F18" s="6">
        <f>F15</f>
        <v>405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3" sqref="A13"/>
    </sheetView>
  </sheetViews>
  <sheetFormatPr defaultRowHeight="13.2" x14ac:dyDescent="0.25"/>
  <sheetData>
    <row r="1" spans="1:6" x14ac:dyDescent="0.25">
      <c r="A1" s="101" t="s">
        <v>105</v>
      </c>
      <c r="B1" s="102"/>
      <c r="C1" s="101" t="s">
        <v>106</v>
      </c>
      <c r="D1" s="102"/>
      <c r="E1" s="105" t="s">
        <v>108</v>
      </c>
      <c r="F1" s="106"/>
    </row>
    <row r="2" spans="1:6" ht="13.8" thickBot="1" x14ac:dyDescent="0.3">
      <c r="A2" s="103"/>
      <c r="B2" s="104"/>
      <c r="C2" s="103" t="s">
        <v>107</v>
      </c>
      <c r="D2" s="104"/>
      <c r="E2" s="107" t="s">
        <v>109</v>
      </c>
      <c r="F2" s="108"/>
    </row>
    <row r="3" spans="1:6" ht="30.6" x14ac:dyDescent="0.25">
      <c r="A3" s="96" t="s">
        <v>110</v>
      </c>
      <c r="B3" s="109" t="s">
        <v>111</v>
      </c>
      <c r="C3" s="96" t="s">
        <v>112</v>
      </c>
      <c r="D3" s="109" t="s">
        <v>113</v>
      </c>
      <c r="E3" s="49" t="s">
        <v>114</v>
      </c>
      <c r="F3" s="109" t="s">
        <v>117</v>
      </c>
    </row>
    <row r="4" spans="1:6" ht="20.399999999999999" x14ac:dyDescent="0.25">
      <c r="A4" s="97"/>
      <c r="B4" s="110"/>
      <c r="C4" s="97"/>
      <c r="D4" s="110"/>
      <c r="E4" s="49" t="s">
        <v>115</v>
      </c>
      <c r="F4" s="110"/>
    </row>
    <row r="5" spans="1:6" ht="13.8" thickBot="1" x14ac:dyDescent="0.3">
      <c r="A5" s="98"/>
      <c r="B5" s="111"/>
      <c r="C5" s="98"/>
      <c r="D5" s="111"/>
      <c r="E5" s="50" t="s">
        <v>116</v>
      </c>
      <c r="F5" s="111"/>
    </row>
    <row r="6" spans="1:6" ht="13.8" thickBot="1" x14ac:dyDescent="0.3">
      <c r="A6" s="51" t="s">
        <v>118</v>
      </c>
      <c r="B6" s="52">
        <v>1</v>
      </c>
      <c r="C6" s="52" t="s">
        <v>119</v>
      </c>
      <c r="D6" s="50">
        <v>1</v>
      </c>
      <c r="E6" s="53" t="s">
        <v>120</v>
      </c>
      <c r="F6" s="53">
        <v>1.03</v>
      </c>
    </row>
    <row r="7" spans="1:6" ht="13.8" thickBot="1" x14ac:dyDescent="0.3">
      <c r="A7" s="51" t="s">
        <v>121</v>
      </c>
      <c r="B7" s="52">
        <v>1.05</v>
      </c>
      <c r="C7" s="52" t="s">
        <v>122</v>
      </c>
      <c r="D7" s="50" t="s">
        <v>123</v>
      </c>
      <c r="E7" s="53">
        <v>20</v>
      </c>
      <c r="F7" s="53">
        <v>1.05</v>
      </c>
    </row>
    <row r="8" spans="1:6" ht="13.8" thickBot="1" x14ac:dyDescent="0.3">
      <c r="A8" s="51">
        <v>50</v>
      </c>
      <c r="B8" s="52">
        <v>1.1000000000000001</v>
      </c>
      <c r="C8" s="52" t="s">
        <v>124</v>
      </c>
      <c r="D8" s="50" t="s">
        <v>125</v>
      </c>
      <c r="E8" s="53">
        <v>30</v>
      </c>
      <c r="F8" s="53">
        <v>1.08</v>
      </c>
    </row>
    <row r="9" spans="1:6" ht="13.8" thickBot="1" x14ac:dyDescent="0.3">
      <c r="A9" s="96" t="s">
        <v>126</v>
      </c>
      <c r="B9" s="96">
        <v>1.2</v>
      </c>
      <c r="C9" s="52" t="s">
        <v>127</v>
      </c>
      <c r="D9" s="50" t="s">
        <v>128</v>
      </c>
      <c r="E9" s="53">
        <v>40</v>
      </c>
      <c r="F9" s="53">
        <v>1.1000000000000001</v>
      </c>
    </row>
    <row r="10" spans="1:6" x14ac:dyDescent="0.25">
      <c r="A10" s="97"/>
      <c r="B10" s="97"/>
      <c r="C10" s="96" t="s">
        <v>129</v>
      </c>
      <c r="D10" s="49">
        <v>0</v>
      </c>
      <c r="E10" s="99">
        <v>50</v>
      </c>
      <c r="F10" s="99">
        <v>1.1499999999999999</v>
      </c>
    </row>
    <row r="11" spans="1:6" ht="13.8" thickBot="1" x14ac:dyDescent="0.3">
      <c r="A11" s="97"/>
      <c r="B11" s="97"/>
      <c r="C11" s="98"/>
      <c r="D11" s="50" t="s">
        <v>130</v>
      </c>
      <c r="E11" s="100"/>
      <c r="F11" s="100"/>
    </row>
    <row r="12" spans="1:6" ht="13.8" thickBot="1" x14ac:dyDescent="0.3">
      <c r="A12" s="98"/>
      <c r="B12" s="98"/>
      <c r="C12" s="52" t="s">
        <v>131</v>
      </c>
      <c r="D12" s="50" t="s">
        <v>131</v>
      </c>
      <c r="E12" s="53">
        <v>60</v>
      </c>
      <c r="F12" s="53">
        <v>1.2</v>
      </c>
    </row>
  </sheetData>
  <mergeCells count="15">
    <mergeCell ref="A3:A5"/>
    <mergeCell ref="B3:B5"/>
    <mergeCell ref="C3:C5"/>
    <mergeCell ref="D3:D5"/>
    <mergeCell ref="F3:F5"/>
    <mergeCell ref="A1:B2"/>
    <mergeCell ref="C1:D1"/>
    <mergeCell ref="C2:D2"/>
    <mergeCell ref="E1:F1"/>
    <mergeCell ref="E2:F2"/>
    <mergeCell ref="A9:A12"/>
    <mergeCell ref="B9:B12"/>
    <mergeCell ref="C10:C11"/>
    <mergeCell ref="E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основн</vt:lpstr>
      <vt:lpstr>кратность</vt:lpstr>
      <vt:lpstr>нормы</vt:lpstr>
      <vt:lpstr>рост</vt:lpstr>
      <vt:lpstr>поправки</vt:lpstr>
    </vt:vector>
  </TitlesOfParts>
  <Company>LITZIF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ЗИФ</dc:creator>
  <cp:lastModifiedBy>Георгий</cp:lastModifiedBy>
  <cp:lastPrinted>2016-03-22T12:06:55Z</cp:lastPrinted>
  <dcterms:created xsi:type="dcterms:W3CDTF">2005-12-06T07:28:53Z</dcterms:created>
  <dcterms:modified xsi:type="dcterms:W3CDTF">2018-12-21T04:40:18Z</dcterms:modified>
</cp:coreProperties>
</file>